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iana-beltran\Documents\2020\INFORMES\COMPENSACIÓN AMBIENTAL\"/>
    </mc:Choice>
  </mc:AlternateContent>
  <bookViews>
    <workbookView xWindow="0" yWindow="0" windowWidth="28800" windowHeight="12300" tabRatio="647"/>
  </bookViews>
  <sheets>
    <sheet name="EJECUCION DE GASTOS" sheetId="37" r:id="rId1"/>
  </sheets>
  <definedNames>
    <definedName name="_xlnm.Print_Area" localSheetId="0">'EJECUCION DE GASTOS'!$A$1:$J$91</definedName>
    <definedName name="Lista_CAR">#REF!</definedName>
    <definedName name="REPORTE" comment="SI SE REPORTA">#REF!</definedName>
    <definedName name="SI" comment="OPCION SI O NO">#REF!</definedName>
    <definedName name="_xlnm.Print_Titles" localSheetId="0">'EJECUCION DE GASTOS'!$2:$3</definedName>
    <definedName name="Vigencia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37" l="1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J24" i="37"/>
  <c r="I24" i="37"/>
  <c r="H24" i="37"/>
  <c r="C5" i="37"/>
  <c r="D5" i="37"/>
  <c r="B5" i="37"/>
  <c r="E23" i="37"/>
  <c r="F23" i="37"/>
  <c r="G23" i="37"/>
  <c r="C23" i="37"/>
  <c r="D23" i="37"/>
  <c r="B23" i="37"/>
  <c r="D7" i="37"/>
  <c r="C7" i="37"/>
  <c r="B7" i="37"/>
  <c r="D6" i="37"/>
  <c r="C6" i="37"/>
  <c r="B6" i="37"/>
  <c r="D4" i="37"/>
  <c r="C4" i="37"/>
  <c r="B4" i="37"/>
  <c r="H88" i="37" l="1"/>
  <c r="I88" i="37"/>
  <c r="J4" i="37"/>
  <c r="I4" i="37"/>
  <c r="H4" i="37"/>
  <c r="J23" i="37" l="1"/>
  <c r="I23" i="37"/>
  <c r="H23" i="37"/>
  <c r="A89" i="37"/>
  <c r="J88" i="37"/>
  <c r="J20" i="37"/>
  <c r="I20" i="37"/>
  <c r="H20" i="37"/>
  <c r="J19" i="37"/>
  <c r="J18" i="37" s="1"/>
  <c r="I19" i="37"/>
  <c r="I18" i="37" s="1"/>
  <c r="H19" i="37"/>
  <c r="H18" i="37" s="1"/>
  <c r="G18" i="37"/>
  <c r="G17" i="37" s="1"/>
  <c r="F18" i="37"/>
  <c r="F17" i="37" s="1"/>
  <c r="E18" i="37"/>
  <c r="E17" i="37" s="1"/>
  <c r="D18" i="37"/>
  <c r="D17" i="37" s="1"/>
  <c r="C18" i="37"/>
  <c r="C17" i="37" s="1"/>
  <c r="B18" i="37"/>
  <c r="B17" i="37" s="1"/>
  <c r="J16" i="37"/>
  <c r="I16" i="37"/>
  <c r="H16" i="37"/>
  <c r="J15" i="37"/>
  <c r="I15" i="37"/>
  <c r="H15" i="37"/>
  <c r="G14" i="37"/>
  <c r="F14" i="37"/>
  <c r="E14" i="37"/>
  <c r="D14" i="37"/>
  <c r="C14" i="37"/>
  <c r="B14" i="37"/>
  <c r="J13" i="37"/>
  <c r="I13" i="37"/>
  <c r="H13" i="37"/>
  <c r="J12" i="37"/>
  <c r="I12" i="37"/>
  <c r="H12" i="37"/>
  <c r="J11" i="37"/>
  <c r="I11" i="37"/>
  <c r="H11" i="37"/>
  <c r="G10" i="37"/>
  <c r="F10" i="37"/>
  <c r="E10" i="37"/>
  <c r="D10" i="37"/>
  <c r="C10" i="37"/>
  <c r="B10" i="37"/>
  <c r="J8" i="37"/>
  <c r="I8" i="37"/>
  <c r="H8" i="37"/>
  <c r="J7" i="37"/>
  <c r="I7" i="37"/>
  <c r="H7" i="37"/>
  <c r="J6" i="37"/>
  <c r="I6" i="37"/>
  <c r="H6" i="37"/>
  <c r="G5" i="37"/>
  <c r="F5" i="37"/>
  <c r="E5" i="37"/>
  <c r="H14" i="37" l="1"/>
  <c r="G9" i="37"/>
  <c r="G21" i="37" s="1"/>
  <c r="J14" i="37"/>
  <c r="H10" i="37"/>
  <c r="I17" i="37"/>
  <c r="H17" i="37"/>
  <c r="I14" i="37"/>
  <c r="D9" i="37"/>
  <c r="D21" i="37" s="1"/>
  <c r="C9" i="37"/>
  <c r="C21" i="37" s="1"/>
  <c r="B9" i="37"/>
  <c r="B21" i="37" s="1"/>
  <c r="J5" i="37"/>
  <c r="J10" i="37"/>
  <c r="E9" i="37"/>
  <c r="E21" i="37" s="1"/>
  <c r="F9" i="37"/>
  <c r="F21" i="37" s="1"/>
  <c r="I5" i="37"/>
  <c r="I10" i="37"/>
  <c r="H5" i="37"/>
  <c r="J17" i="37"/>
  <c r="H9" i="37" l="1"/>
  <c r="H21" i="37" s="1"/>
  <c r="I9" i="37"/>
  <c r="I21" i="37" s="1"/>
  <c r="J9" i="37"/>
  <c r="J21" i="37" s="1"/>
</calcChain>
</file>

<file path=xl/sharedStrings.xml><?xml version="1.0" encoding="utf-8"?>
<sst xmlns="http://schemas.openxmlformats.org/spreadsheetml/2006/main" count="101" uniqueCount="95">
  <si>
    <t>Otros</t>
  </si>
  <si>
    <t>CONCEPTO</t>
  </si>
  <si>
    <t>RECURSOS PROPIOS
$</t>
  </si>
  <si>
    <t>RECURSOS DE LA NACION 
$</t>
  </si>
  <si>
    <t>TOTAL RECURSOS 
(PROPIOS -NACION)
$</t>
  </si>
  <si>
    <t>EJECUCION    (COMPROMISOS)</t>
  </si>
  <si>
    <t>EJECUCION    (PAGOS)</t>
  </si>
  <si>
    <t>GASTOS DE PERSONAL</t>
  </si>
  <si>
    <t>GASTOS GENERALES</t>
  </si>
  <si>
    <t>Adquisición de Bienes</t>
  </si>
  <si>
    <t>Adquisición de Servicios</t>
  </si>
  <si>
    <t>Impuestos y Multas</t>
  </si>
  <si>
    <t>TRANSFERENCIAS CORRIENTES</t>
  </si>
  <si>
    <t>ADMINISTRACION PUBLICA CENTRAL</t>
  </si>
  <si>
    <t>Cuota de Auditaje Contaloria Nacional</t>
  </si>
  <si>
    <t>Fondo de Compensación Ambiental</t>
  </si>
  <si>
    <t xml:space="preserve">TRANSFERENCIAS PREVISION Y SEGURIDAD SOCIAL </t>
  </si>
  <si>
    <t>Mesadas Pensionales</t>
  </si>
  <si>
    <t>Bonos pensionales</t>
  </si>
  <si>
    <t>OTRAS TRANSFERENCIAS</t>
  </si>
  <si>
    <t>SENTENCIAS Y CONCILIACIONES</t>
  </si>
  <si>
    <t>Sentencias y Conciliaciones</t>
  </si>
  <si>
    <t xml:space="preserve">OTRAS </t>
  </si>
  <si>
    <t>TOTAL SERVICIO DE LA DEUDA</t>
  </si>
  <si>
    <t xml:space="preserve">TOTAL PRESUPUESTO  </t>
  </si>
  <si>
    <t>LÍNEA ESTRATÉGICA 1: AGUA PARA LA VIDA Y EL DESARROLLO</t>
  </si>
  <si>
    <t>PROGRAMA 1: GESTIÓN DEL RECURSO HÍDRICO</t>
  </si>
  <si>
    <t>Proyecto No. 1.1. Consolidación del conocimiento de la oferta y demanda del agua</t>
  </si>
  <si>
    <t>Proyecto No. 1.2. Apoyo a proyectos de saneamiento básico</t>
  </si>
  <si>
    <t>LÍNEA ESTRATÉGICA 2: ECOSISTEMAS ESTRATÉGICOS</t>
  </si>
  <si>
    <t>PROGRAMA No. 2  GESTIÓN DE ECOSISTEMAS ESTRATÉGICOS</t>
  </si>
  <si>
    <t>Proyecto No. 2.1 Consolidación del Sistema Departamental de Áreas Protegidas</t>
  </si>
  <si>
    <t>Proyecto No. 2.2 Seguimiento y control a fauna y flora</t>
  </si>
  <si>
    <t>Proyecto No. 2.3  Manejo de los ecosistemas estratégicos, áreas protegidas y bosques.</t>
  </si>
  <si>
    <t>Proyecto No. 2.4 Administración de los ecosistemas estratégicos, áreas protegidas, predios adquiridos.</t>
  </si>
  <si>
    <t>Proyecto No. 2.6 Estrategia para la prevención y reducción del impacto por la actividad minera en el departamento</t>
  </si>
  <si>
    <t>Proyecto No. 2.7  Control y seguimiento de la contaminación y la calidad de los recursos naturales por actividades productivas</t>
  </si>
  <si>
    <t>LÍNEA ESTRATÉGICA 3: GESTIÓN DEL RIESGO</t>
  </si>
  <si>
    <t>PROGRAMA No. 3 CONOCIMIENTO Y ATENCIÓN DE RIESGO DE DESASTRES</t>
  </si>
  <si>
    <t>Proyecto No 3.2. Organización,  Planificación, Atención y Mitigación de las amenazas y riesgo de desastres</t>
  </si>
  <si>
    <t>LÍNEA ESTRATÉGICA 4: CAMBIO CLIMÁTICO</t>
  </si>
  <si>
    <t>PROGRAMA No. 4 ESTRATEGIA REGIONAL PARA ATENCIÓN AL CAMBIO CLIMÁTICO</t>
  </si>
  <si>
    <t>Proyecto No. 4.1.  Desarrollo de estrategias de adaptación y mitigación al cambio climático</t>
  </si>
  <si>
    <t>Proyecto No. 4.2 Establecimiento de convenios y/o agendas con sectores productivos con alto impacto ambiental</t>
  </si>
  <si>
    <t>Proyecto No 4.3 Apoyo a proyectos agroecológicos</t>
  </si>
  <si>
    <t>LÍNEA ESTRATÉGICA 5: PLANIFICACIÓN AMBIENTAL</t>
  </si>
  <si>
    <t>PROGRAMA No. 5: APOYO A INSTRUMENTOS DE PLANIFICACIÓN AMBIENTAL</t>
  </si>
  <si>
    <t>Proyecto No. 5.1  Apoyo a instrumentos de planificación ambiental territorial</t>
  </si>
  <si>
    <t>Proyecto No. 5.2. Ordenación y manejo del recurso hídrico</t>
  </si>
  <si>
    <t>Proyecto No. 5.4 Apoyo a instrumentos de planeación en saneamiento básico</t>
  </si>
  <si>
    <t>LÍNEA ESTRATÉGICA 6: EDUCACIÓN Y CULTURA AMBIENTAL</t>
  </si>
  <si>
    <t>PROGRAMA No. 6 GESTIÓN SOCIOAMBIENTAL Y CULTURAL</t>
  </si>
  <si>
    <t>Proyecto No. 6.1  Incorporación de la Dimensión Ambiental en el sector formal y no formal</t>
  </si>
  <si>
    <t>Proyecto 6.2 Estrategia de comunicación ambiental</t>
  </si>
  <si>
    <t>LÍNEA ESTRATÉGICA 7 : GESTIÓN INSTITUCIONAL</t>
  </si>
  <si>
    <t>PROGRAMA No. 7: FORTALECIMIENTO INSTITUCIONAL PARA UNA GESTIÓN EFICIENTE, TRANSPARENTE Y DE CALIDAD</t>
  </si>
  <si>
    <t>Proyecto No. 7.2  Implementación de herramientas para TICs y Consolidación de la Estrategia de Gobierno en línea</t>
  </si>
  <si>
    <t>Proyecto No. 7.3. Consolidación y  sostenimiento del Sistema de Gestión Integrado</t>
  </si>
  <si>
    <t>RECURSOS VIGENCIA: 2020</t>
  </si>
  <si>
    <t>Periodo a reportar: A 30 DE JUNIO DE 2020</t>
  </si>
  <si>
    <t>TOTAL GASTOS DE FUNCIONAMIENTO Y GASTOS OPERATIVOS DE INVERSIÓN</t>
  </si>
  <si>
    <t>APROPIACION VIGENTE</t>
  </si>
  <si>
    <t>PROYECTOS DE INVERSIÓN PAC (2016-2019)</t>
  </si>
  <si>
    <t>Proyecto No. 1.3  Apoyo a la construcción y optimización de sistemas de abastecimiento de recurso hídrico a las comunidades indígenas</t>
  </si>
  <si>
    <t>Proyecto No. 2.5 Sistematización de la información de contaminación y calidad de los recursos naturales y el ambiente</t>
  </si>
  <si>
    <t>Proyecto No. 7.1 Sistematización y racionalización de tramites</t>
  </si>
  <si>
    <t>PROYECTOS DE INVERSIÓN (PAC 2020-2023)</t>
  </si>
  <si>
    <t>LINEA 1.  AGUA PARA VIVIR</t>
  </si>
  <si>
    <t>PROGRAMA 1.1. GESTIÓN INTEGRAL DEL RECURSO HÍDRICO EN EL DEPARTAMENTO DEL TOLIMA</t>
  </si>
  <si>
    <t>PROYECTO 1.1.1. CONOCIMIENTO, PLANIFICACIÓN, ADMINISTRACIÓN Y DEL RECURSO HÍDRICO</t>
  </si>
  <si>
    <t>LINEA 2. EN LA RUTA DULIMA PARA EL CAMBIO CLIMATICO</t>
  </si>
  <si>
    <t>PROGRAMA 2.1. ACOMPAÑAMIENTO A LA IMPLEMENTACIÓN DEL PIGCC, EN EL MARCO DE LAS COMPETENCIAS DE CORTOLIMA.</t>
  </si>
  <si>
    <t>PROYECTO 2.1.1. SEGUIMIENTO Y MONITOREO A LA IMPLEMENTACIÓN DEL PIGCC EN EL DEPARTAMENTO DEL TOLIMA</t>
  </si>
  <si>
    <t>PROGRAMA 2.2. PRODUCCIÓN SOSTENIBLE Y CONSUMO RESPONSABLE PARA LA ADAPTACIÓN Y MITIGACIÓN DEL CAMBIO CLIMÁTICO CON EL MARCO DE ECONOMÍA CIRCULAR.</t>
  </si>
  <si>
    <t>PROYECTO 2.2.1 DESARROLLO DE ESTRATEGIAS DE PRODUCCIÓN SOSTENIBLE Y CONSUMO RESPONSABLE PARA LA ADAPTACIÓN Y MITIGACIÓN DE LOS EFECTOS DEL CAMBIO CLIMÁTICO</t>
  </si>
  <si>
    <t>PROGRAMA 2.3. APOYO AL CONOCIMIENTO Y REDUCCIÓN DEL RIESGO DE DESASTRES EN EL DEPARTAMENTO DEL TOLIMA.</t>
  </si>
  <si>
    <t>PROYECTO 2.3.1. FORTALECIMIENTO EN EL CONOCIMIENTO Y REDUCCIÓN DEL RIESGO EN EL DEPARTAMENTO DEL TOLIMA</t>
  </si>
  <si>
    <t>LINEA 3. CONVIVENCIA SOSTENIBLE PARA LA  GESTION INTEGRAL DE LOS ECOSISTEMAS</t>
  </si>
  <si>
    <t>PROGRAMA 3.1. GESTIÓN AMBIENTAL URBANA Y RURAL SOSTENIBLE DEL TERRITORIO</t>
  </si>
  <si>
    <t>PROYECTO 3.1.1 ORDENAMIENTO Y GESTIÓN AMBIENTAL TERRITORIAL</t>
  </si>
  <si>
    <t>PROGRAMA 3.2. GESTIÓN SOCIOAMBIENTAL</t>
  </si>
  <si>
    <t>PROYECTO 3.2.1 EDUCACIÓN, PARTICIPACIÓN Y CULTURA AMBIENTAL</t>
  </si>
  <si>
    <t>PROGRAMA 3.3. CONSERVACIÓN DE LOS ECOSISTEMAS ESTRATÉGICOS Y LA BIODIVERSIDAD</t>
  </si>
  <si>
    <t>PROYECTO 3.3.1 GESTIÓN DE LA BIODIVERSIDAD, LOS ECOSISTEMAS Y LAS ÁREAS PROTEGIDAS DEL DEPARTAMENTO</t>
  </si>
  <si>
    <t>LINEA 4. GOBERNANZA INSTITUCIONAL Y AMBIENTAL</t>
  </si>
  <si>
    <t>PROGRAMA 4.1. FORTALECER LA CAPACIDAD INSTITUCIONAL DE LA CORPORACIÓN AUTÓNOMA REGIONAL DEL TOLIMA</t>
  </si>
  <si>
    <t>PROYECTO 4.1.1 FORTALECIMIENTO INSTITUCIONAL PARA LA EFICIENCIA Y LA EFICACIA</t>
  </si>
  <si>
    <t>PROGRAMA 4.2. CIENCIA TECNOLOGÍA E INNOVACIÓN (CTEI) PARA LA CONSERVACIÓN Y EL USO SOSTENIBLE DE LOS RECURSOS NATURALES</t>
  </si>
  <si>
    <t>PROYECTO 4.2.1 IMPLEMENTACIÓN DE ESTRATEGIAS DE CIENCIA, TECNOLOGÍA E INNOVACIÓN AMBIENTAL</t>
  </si>
  <si>
    <t>PROGRAMA 4.3. ALIANZAS ESTRATÉGICAS PARA EL FORTALECIMIENTO DE LA MISIÓN DE CORTOLIMA</t>
  </si>
  <si>
    <t>PROYECTO 4.3.1 GENERACIÓN DE ALIANZAS ESTRATÉGICAS PARA EL DESARROLLO SUSTENTABLE DEL DEPARTAMENTO DEL TOLIMA</t>
  </si>
  <si>
    <t>PROGRAMA 4.4. CONTROL, SEGUIMIENTO Y PERMISIBILIDAD PARA EL EJERCICIO DE LA AUTORIDAD AMBIENTAL</t>
  </si>
  <si>
    <t>PROYECTO 4.4.1 EJERCER LA AUTORIDAD PARA USO, APROVECHAMIENTO O MOVILIZACIÓN SOSTENIBLE DE LOS RECURSOS NATURALES</t>
  </si>
  <si>
    <t>TOTAL PROYECTOS DE INVERSION 2020</t>
  </si>
  <si>
    <r>
      <t xml:space="preserve">1  </t>
    </r>
    <r>
      <rPr>
        <b/>
        <sz val="11"/>
        <rFont val="Calibri"/>
        <family val="2"/>
        <scheme val="minor"/>
      </rPr>
      <t>En la columna ejecucion "Compromisos" se deben registrar los compromisos que quedaron con Registro Presupuestal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</si>
</sst>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3" xfId="1" applyFont="1" applyBorder="1" applyAlignment="1" applyProtection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22" xfId="1" applyFont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43" fontId="3" fillId="0" borderId="23" xfId="2" applyFont="1" applyFill="1" applyBorder="1" applyAlignment="1" applyProtection="1">
      <alignment horizontal="center" vertical="center" wrapText="1"/>
    </xf>
    <xf numFmtId="43" fontId="3" fillId="0" borderId="19" xfId="2" applyFont="1" applyFill="1" applyBorder="1" applyAlignment="1" applyProtection="1">
      <alignment horizontal="center" vertical="center" wrapText="1"/>
    </xf>
    <xf numFmtId="43" fontId="3" fillId="0" borderId="20" xfId="2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vertical="center" wrapText="1"/>
    </xf>
    <xf numFmtId="43" fontId="3" fillId="0" borderId="7" xfId="2" applyFont="1" applyFill="1" applyBorder="1" applyAlignment="1" applyProtection="1">
      <alignment vertical="center" wrapText="1"/>
    </xf>
    <xf numFmtId="43" fontId="3" fillId="0" borderId="8" xfId="2" applyFont="1" applyFill="1" applyBorder="1" applyAlignment="1" applyProtection="1">
      <alignment vertical="center" wrapText="1"/>
    </xf>
    <xf numFmtId="43" fontId="3" fillId="0" borderId="9" xfId="2" applyFont="1" applyFill="1" applyBorder="1" applyAlignment="1" applyProtection="1">
      <alignment vertical="center" wrapText="1"/>
    </xf>
    <xf numFmtId="0" fontId="4" fillId="0" borderId="17" xfId="1" applyFont="1" applyFill="1" applyBorder="1" applyAlignment="1" applyProtection="1">
      <alignment vertical="center" wrapText="1"/>
    </xf>
    <xf numFmtId="43" fontId="4" fillId="0" borderId="10" xfId="2" applyFont="1" applyFill="1" applyBorder="1" applyAlignment="1" applyProtection="1">
      <alignment vertical="center" wrapText="1"/>
    </xf>
    <xf numFmtId="43" fontId="4" fillId="0" borderId="6" xfId="2" applyFont="1" applyFill="1" applyBorder="1" applyAlignment="1" applyProtection="1">
      <alignment vertical="center" wrapText="1"/>
    </xf>
    <xf numFmtId="43" fontId="4" fillId="0" borderId="11" xfId="2" applyFont="1" applyFill="1" applyBorder="1" applyAlignment="1" applyProtection="1">
      <alignment vertical="center" wrapText="1"/>
    </xf>
    <xf numFmtId="0" fontId="4" fillId="0" borderId="18" xfId="1" applyFont="1" applyFill="1" applyBorder="1" applyAlignment="1" applyProtection="1">
      <alignment vertical="center" wrapText="1"/>
    </xf>
    <xf numFmtId="43" fontId="4" fillId="0" borderId="14" xfId="2" applyFont="1" applyFill="1" applyBorder="1" applyAlignment="1" applyProtection="1">
      <alignment vertical="center" wrapText="1"/>
    </xf>
    <xf numFmtId="43" fontId="4" fillId="0" borderId="12" xfId="2" applyFont="1" applyFill="1" applyBorder="1" applyAlignment="1" applyProtection="1">
      <alignment vertical="center" wrapText="1"/>
    </xf>
    <xf numFmtId="43" fontId="4" fillId="0" borderId="15" xfId="2" applyFont="1" applyFill="1" applyBorder="1" applyAlignment="1" applyProtection="1">
      <alignment vertical="center" wrapText="1"/>
    </xf>
    <xf numFmtId="0" fontId="3" fillId="0" borderId="17" xfId="1" applyFont="1" applyFill="1" applyBorder="1" applyAlignment="1" applyProtection="1">
      <alignment vertical="center" wrapText="1"/>
    </xf>
    <xf numFmtId="43" fontId="3" fillId="0" borderId="10" xfId="2" applyFont="1" applyFill="1" applyBorder="1" applyAlignment="1" applyProtection="1">
      <alignment vertical="center" wrapText="1"/>
    </xf>
    <xf numFmtId="43" fontId="3" fillId="0" borderId="6" xfId="2" applyFont="1" applyFill="1" applyBorder="1" applyAlignment="1" applyProtection="1">
      <alignment vertical="center" wrapText="1"/>
    </xf>
    <xf numFmtId="43" fontId="3" fillId="0" borderId="11" xfId="2" applyFont="1" applyFill="1" applyBorder="1" applyAlignment="1" applyProtection="1">
      <alignment vertical="center" wrapText="1"/>
    </xf>
    <xf numFmtId="0" fontId="3" fillId="0" borderId="18" xfId="1" applyFont="1" applyFill="1" applyBorder="1" applyAlignment="1" applyProtection="1">
      <alignment vertical="center" wrapText="1"/>
    </xf>
    <xf numFmtId="43" fontId="3" fillId="0" borderId="14" xfId="2" applyFont="1" applyFill="1" applyBorder="1" applyAlignment="1" applyProtection="1">
      <alignment vertical="center" wrapText="1"/>
    </xf>
    <xf numFmtId="43" fontId="3" fillId="0" borderId="12" xfId="2" applyFont="1" applyFill="1" applyBorder="1" applyAlignment="1" applyProtection="1">
      <alignment vertical="center" wrapText="1"/>
    </xf>
    <xf numFmtId="43" fontId="3" fillId="0" borderId="15" xfId="2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vertical="center" wrapText="1"/>
    </xf>
    <xf numFmtId="43" fontId="3" fillId="0" borderId="23" xfId="2" applyFont="1" applyFill="1" applyBorder="1" applyAlignment="1" applyProtection="1">
      <alignment vertical="center" wrapText="1"/>
    </xf>
    <xf numFmtId="43" fontId="3" fillId="0" borderId="19" xfId="2" applyFont="1" applyFill="1" applyBorder="1" applyAlignment="1" applyProtection="1">
      <alignment vertical="center" wrapText="1"/>
    </xf>
    <xf numFmtId="43" fontId="3" fillId="0" borderId="20" xfId="2" applyFont="1" applyFill="1" applyBorder="1" applyAlignment="1" applyProtection="1">
      <alignment vertical="center" wrapText="1"/>
    </xf>
    <xf numFmtId="43" fontId="4" fillId="0" borderId="0" xfId="1" applyNumberFormat="1" applyFont="1" applyAlignment="1">
      <alignment vertical="center" wrapText="1"/>
    </xf>
    <xf numFmtId="0" fontId="4" fillId="0" borderId="2" xfId="1" applyFont="1" applyBorder="1" applyAlignment="1" applyProtection="1">
      <alignment vertical="center" wrapText="1"/>
    </xf>
    <xf numFmtId="43" fontId="4" fillId="0" borderId="24" xfId="2" applyFont="1" applyBorder="1" applyAlignment="1" applyProtection="1">
      <alignment vertical="center" wrapText="1"/>
    </xf>
    <xf numFmtId="43" fontId="4" fillId="0" borderId="25" xfId="2" applyFont="1" applyBorder="1" applyAlignment="1" applyProtection="1">
      <alignment vertical="center" wrapText="1"/>
    </xf>
    <xf numFmtId="43" fontId="4" fillId="0" borderId="26" xfId="2" applyFont="1" applyBorder="1" applyAlignment="1" applyProtection="1">
      <alignment vertical="center" wrapText="1"/>
    </xf>
    <xf numFmtId="0" fontId="3" fillId="0" borderId="27" xfId="1" applyFont="1" applyFill="1" applyBorder="1" applyAlignment="1" applyProtection="1">
      <alignment vertical="center" wrapText="1"/>
    </xf>
    <xf numFmtId="0" fontId="4" fillId="0" borderId="29" xfId="1" applyFont="1" applyBorder="1" applyAlignment="1">
      <alignment vertical="center" wrapText="1"/>
    </xf>
    <xf numFmtId="43" fontId="3" fillId="0" borderId="31" xfId="0" applyNumberFormat="1" applyFont="1" applyFill="1" applyBorder="1" applyAlignment="1" applyProtection="1">
      <alignment vertical="center" wrapText="1"/>
    </xf>
    <xf numFmtId="43" fontId="3" fillId="0" borderId="32" xfId="0" applyNumberFormat="1" applyFont="1" applyFill="1" applyBorder="1" applyAlignment="1" applyProtection="1">
      <alignment horizontal="right" vertical="center" wrapText="1"/>
    </xf>
    <xf numFmtId="43" fontId="3" fillId="0" borderId="33" xfId="0" applyNumberFormat="1" applyFont="1" applyFill="1" applyBorder="1" applyAlignment="1" applyProtection="1">
      <alignment horizontal="right" vertical="center" wrapText="1"/>
    </xf>
    <xf numFmtId="43" fontId="3" fillId="0" borderId="34" xfId="0" applyNumberFormat="1" applyFont="1" applyFill="1" applyBorder="1" applyAlignment="1" applyProtection="1">
      <alignment horizontal="right" vertical="center" wrapText="1"/>
    </xf>
    <xf numFmtId="43" fontId="3" fillId="0" borderId="28" xfId="0" applyNumberFormat="1" applyFont="1" applyFill="1" applyBorder="1" applyAlignment="1" applyProtection="1">
      <alignment vertical="center" wrapText="1"/>
    </xf>
    <xf numFmtId="43" fontId="3" fillId="0" borderId="10" xfId="0" applyNumberFormat="1" applyFont="1" applyFill="1" applyBorder="1" applyAlignment="1" applyProtection="1">
      <alignment horizontal="right" vertical="center" wrapText="1"/>
    </xf>
    <xf numFmtId="43" fontId="3" fillId="0" borderId="6" xfId="0" applyNumberFormat="1" applyFont="1" applyFill="1" applyBorder="1" applyAlignment="1" applyProtection="1">
      <alignment horizontal="right" vertical="center" wrapText="1"/>
    </xf>
    <xf numFmtId="43" fontId="3" fillId="0" borderId="11" xfId="0" applyNumberFormat="1" applyFont="1" applyFill="1" applyBorder="1" applyAlignment="1" applyProtection="1">
      <alignment horizontal="right" vertical="center" wrapText="1"/>
    </xf>
    <xf numFmtId="43" fontId="4" fillId="0" borderId="28" xfId="0" applyNumberFormat="1" applyFont="1" applyFill="1" applyBorder="1" applyAlignment="1" applyProtection="1">
      <alignment vertical="center" wrapText="1"/>
    </xf>
    <xf numFmtId="43" fontId="4" fillId="0" borderId="10" xfId="0" applyNumberFormat="1" applyFont="1" applyFill="1" applyBorder="1" applyAlignment="1" applyProtection="1">
      <alignment horizontal="right" vertical="center" wrapText="1"/>
    </xf>
    <xf numFmtId="43" fontId="4" fillId="0" borderId="6" xfId="0" applyNumberFormat="1" applyFont="1" applyFill="1" applyBorder="1" applyAlignment="1" applyProtection="1">
      <alignment horizontal="right" vertical="center" wrapText="1"/>
    </xf>
    <xf numFmtId="43" fontId="4" fillId="0" borderId="11" xfId="0" applyNumberFormat="1" applyFont="1" applyFill="1" applyBorder="1" applyAlignment="1" applyProtection="1">
      <alignment horizontal="right" vertical="center" wrapText="1"/>
    </xf>
    <xf numFmtId="43" fontId="4" fillId="0" borderId="0" xfId="2" applyFont="1" applyAlignment="1">
      <alignment vertical="center" wrapText="1"/>
    </xf>
    <xf numFmtId="43" fontId="3" fillId="0" borderId="23" xfId="2" applyFont="1" applyFill="1" applyBorder="1" applyAlignment="1" applyProtection="1">
      <alignment horizontal="right" vertical="center" wrapText="1"/>
    </xf>
    <xf numFmtId="43" fontId="3" fillId="0" borderId="19" xfId="2" applyFont="1" applyFill="1" applyBorder="1" applyAlignment="1" applyProtection="1">
      <alignment horizontal="right" vertical="center" wrapText="1"/>
    </xf>
    <xf numFmtId="43" fontId="3" fillId="0" borderId="20" xfId="2" applyFont="1" applyFill="1" applyBorder="1" applyAlignment="1" applyProtection="1">
      <alignment horizontal="right" vertical="center" wrapText="1"/>
    </xf>
    <xf numFmtId="43" fontId="3" fillId="0" borderId="32" xfId="2" applyFont="1" applyFill="1" applyBorder="1" applyAlignment="1" applyProtection="1">
      <alignment horizontal="right" vertical="center" wrapText="1"/>
    </xf>
    <xf numFmtId="43" fontId="3" fillId="0" borderId="33" xfId="2" applyFont="1" applyFill="1" applyBorder="1" applyAlignment="1" applyProtection="1">
      <alignment horizontal="right" vertical="center" wrapText="1"/>
    </xf>
    <xf numFmtId="43" fontId="3" fillId="0" borderId="34" xfId="2" applyFont="1" applyFill="1" applyBorder="1" applyAlignment="1" applyProtection="1">
      <alignment horizontal="right" vertical="center" wrapText="1"/>
    </xf>
    <xf numFmtId="43" fontId="3" fillId="0" borderId="10" xfId="2" applyFont="1" applyFill="1" applyBorder="1" applyAlignment="1" applyProtection="1">
      <alignment horizontal="right" vertical="center" wrapText="1"/>
    </xf>
    <xf numFmtId="43" fontId="3" fillId="0" borderId="6" xfId="2" applyFont="1" applyFill="1" applyBorder="1" applyAlignment="1" applyProtection="1">
      <alignment horizontal="right" vertical="center" wrapText="1"/>
    </xf>
    <xf numFmtId="43" fontId="3" fillId="0" borderId="11" xfId="2" applyFont="1" applyFill="1" applyBorder="1" applyAlignment="1" applyProtection="1">
      <alignment horizontal="right" vertical="center" wrapText="1"/>
    </xf>
    <xf numFmtId="43" fontId="4" fillId="0" borderId="10" xfId="2" applyFont="1" applyFill="1" applyBorder="1" applyAlignment="1" applyProtection="1">
      <alignment horizontal="right" vertical="center" wrapText="1"/>
    </xf>
    <xf numFmtId="43" fontId="4" fillId="0" borderId="6" xfId="2" applyFont="1" applyFill="1" applyBorder="1" applyAlignment="1" applyProtection="1">
      <alignment horizontal="right" vertical="center" wrapText="1"/>
    </xf>
    <xf numFmtId="43" fontId="4" fillId="0" borderId="11" xfId="2" applyFont="1" applyFill="1" applyBorder="1" applyAlignment="1" applyProtection="1">
      <alignment horizontal="right" vertical="center" wrapText="1"/>
    </xf>
    <xf numFmtId="43" fontId="4" fillId="0" borderId="32" xfId="2" applyFont="1" applyFill="1" applyBorder="1" applyAlignment="1" applyProtection="1">
      <alignment horizontal="right" vertical="center" wrapText="1"/>
    </xf>
    <xf numFmtId="43" fontId="4" fillId="0" borderId="33" xfId="2" applyFont="1" applyFill="1" applyBorder="1" applyAlignment="1" applyProtection="1">
      <alignment horizontal="right" vertical="center" wrapText="1"/>
    </xf>
    <xf numFmtId="43" fontId="4" fillId="0" borderId="34" xfId="2" applyFont="1" applyFill="1" applyBorder="1" applyAlignment="1" applyProtection="1">
      <alignment horizontal="right" vertical="center" wrapText="1"/>
    </xf>
    <xf numFmtId="43" fontId="4" fillId="0" borderId="35" xfId="0" applyNumberFormat="1" applyFont="1" applyFill="1" applyBorder="1" applyAlignment="1" applyProtection="1">
      <alignment vertical="center" wrapText="1"/>
    </xf>
    <xf numFmtId="43" fontId="4" fillId="0" borderId="21" xfId="0" applyNumberFormat="1" applyFont="1" applyFill="1" applyBorder="1" applyAlignment="1" applyProtection="1">
      <alignment horizontal="right" vertical="center" wrapText="1"/>
    </xf>
    <xf numFmtId="43" fontId="4" fillId="0" borderId="13" xfId="0" applyNumberFormat="1" applyFont="1" applyFill="1" applyBorder="1" applyAlignment="1" applyProtection="1">
      <alignment horizontal="right" vertical="center" wrapText="1"/>
    </xf>
    <xf numFmtId="43" fontId="4" fillId="0" borderId="22" xfId="0" applyNumberFormat="1" applyFont="1" applyFill="1" applyBorder="1" applyAlignment="1" applyProtection="1">
      <alignment horizontal="right" vertical="center" wrapText="1"/>
    </xf>
    <xf numFmtId="43" fontId="4" fillId="0" borderId="21" xfId="2" applyFont="1" applyFill="1" applyBorder="1" applyAlignment="1" applyProtection="1">
      <alignment horizontal="right" vertical="center" wrapText="1"/>
    </xf>
    <xf numFmtId="43" fontId="4" fillId="0" borderId="13" xfId="2" applyFont="1" applyFill="1" applyBorder="1" applyAlignment="1" applyProtection="1">
      <alignment horizontal="right" vertical="center" wrapText="1"/>
    </xf>
    <xf numFmtId="43" fontId="4" fillId="0" borderId="22" xfId="2" applyFont="1" applyFill="1" applyBorder="1" applyAlignment="1" applyProtection="1">
      <alignment horizontal="right" vertical="center" wrapText="1"/>
    </xf>
    <xf numFmtId="43" fontId="4" fillId="0" borderId="24" xfId="2" applyFont="1" applyFill="1" applyBorder="1" applyAlignment="1" applyProtection="1">
      <alignment horizontal="right" vertical="center" wrapText="1"/>
    </xf>
    <xf numFmtId="43" fontId="4" fillId="0" borderId="25" xfId="2" applyFont="1" applyFill="1" applyBorder="1" applyAlignment="1" applyProtection="1">
      <alignment horizontal="right" vertical="center" wrapText="1"/>
    </xf>
    <xf numFmtId="43" fontId="4" fillId="0" borderId="26" xfId="2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vertical="center" wrapText="1"/>
    </xf>
    <xf numFmtId="43" fontId="5" fillId="0" borderId="0" xfId="2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vertical="center" wrapText="1"/>
    </xf>
    <xf numFmtId="0" fontId="3" fillId="0" borderId="4" xfId="1" applyFont="1" applyBorder="1" applyAlignment="1" applyProtection="1">
      <alignment vertic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43" fontId="4" fillId="0" borderId="5" xfId="2" applyFont="1" applyBorder="1" applyAlignment="1" applyProtection="1">
      <alignment horizontal="center" vertical="center" wrapText="1"/>
    </xf>
    <xf numFmtId="43" fontId="4" fillId="0" borderId="29" xfId="2" applyFont="1" applyBorder="1" applyAlignment="1" applyProtection="1">
      <alignment horizontal="center" vertical="center" wrapText="1"/>
    </xf>
    <xf numFmtId="43" fontId="4" fillId="0" borderId="30" xfId="2" applyFont="1" applyBorder="1" applyAlignment="1" applyProtection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6"/>
  <sheetViews>
    <sheetView showGridLines="0" tabSelected="1" zoomScaleNormal="100" zoomScaleSheetLayoutView="100" workbookViewId="0">
      <selection activeCell="D21" sqref="D21"/>
    </sheetView>
  </sheetViews>
  <sheetFormatPr baseColWidth="10" defaultColWidth="0" defaultRowHeight="15" zeroHeight="1" x14ac:dyDescent="0.25"/>
  <cols>
    <col min="1" max="1" width="46" style="2" customWidth="1"/>
    <col min="2" max="3" width="19.42578125" style="2" bestFit="1" customWidth="1"/>
    <col min="4" max="5" width="18.28515625" style="2" bestFit="1" customWidth="1"/>
    <col min="6" max="7" width="16.7109375" style="2" bestFit="1" customWidth="1"/>
    <col min="8" max="9" width="19.42578125" style="2" bestFit="1" customWidth="1"/>
    <col min="10" max="10" width="18.28515625" style="2" bestFit="1" customWidth="1"/>
    <col min="11" max="11" width="11.42578125" style="2" hidden="1" customWidth="1"/>
    <col min="12" max="12" width="17.5703125" style="2" hidden="1" customWidth="1"/>
    <col min="13" max="16383" width="11.42578125" style="2" hidden="1"/>
    <col min="16384" max="16384" width="3" style="2" customWidth="1"/>
  </cols>
  <sheetData>
    <row r="1" spans="1:10" ht="27.75" customHeight="1" thickBot="1" x14ac:dyDescent="0.3">
      <c r="A1" s="1" t="s">
        <v>58</v>
      </c>
      <c r="B1" s="82" t="s">
        <v>59</v>
      </c>
      <c r="C1" s="82"/>
      <c r="D1" s="82"/>
      <c r="E1" s="83"/>
      <c r="F1" s="83"/>
      <c r="G1" s="83"/>
      <c r="H1" s="83"/>
      <c r="I1" s="83"/>
      <c r="J1" s="84"/>
    </row>
    <row r="2" spans="1:10" s="3" customFormat="1" x14ac:dyDescent="0.25">
      <c r="A2" s="85" t="s">
        <v>1</v>
      </c>
      <c r="B2" s="86" t="s">
        <v>2</v>
      </c>
      <c r="C2" s="87"/>
      <c r="D2" s="88"/>
      <c r="E2" s="86" t="s">
        <v>3</v>
      </c>
      <c r="F2" s="87"/>
      <c r="G2" s="88"/>
      <c r="H2" s="86" t="s">
        <v>4</v>
      </c>
      <c r="I2" s="87"/>
      <c r="J2" s="88"/>
    </row>
    <row r="3" spans="1:10" s="3" customFormat="1" ht="30.75" thickBot="1" x14ac:dyDescent="0.3">
      <c r="A3" s="85"/>
      <c r="B3" s="4" t="s">
        <v>61</v>
      </c>
      <c r="C3" s="5" t="s">
        <v>5</v>
      </c>
      <c r="D3" s="6" t="s">
        <v>6</v>
      </c>
      <c r="E3" s="4" t="s">
        <v>61</v>
      </c>
      <c r="F3" s="5" t="s">
        <v>5</v>
      </c>
      <c r="G3" s="6" t="s">
        <v>6</v>
      </c>
      <c r="H3" s="4" t="s">
        <v>61</v>
      </c>
      <c r="I3" s="5" t="s">
        <v>5</v>
      </c>
      <c r="J3" s="6" t="s">
        <v>6</v>
      </c>
    </row>
    <row r="4" spans="1:10" s="3" customFormat="1" ht="15.75" thickBot="1" x14ac:dyDescent="0.3">
      <c r="A4" s="7" t="s">
        <v>7</v>
      </c>
      <c r="B4" s="8">
        <f>5435353002.63+9505975464</f>
        <v>14941328466.630001</v>
      </c>
      <c r="C4" s="9">
        <f>2728324844.74+3734884972.59</f>
        <v>6463209817.3299999</v>
      </c>
      <c r="D4" s="10">
        <f>1693613000.29+3732396156.99</f>
        <v>5426009157.2799997</v>
      </c>
      <c r="E4" s="8">
        <v>1924237000</v>
      </c>
      <c r="F4" s="9">
        <v>760348129.02999997</v>
      </c>
      <c r="G4" s="10">
        <v>760348129.02999997</v>
      </c>
      <c r="H4" s="8">
        <f>+B4+E4</f>
        <v>16865565466.630001</v>
      </c>
      <c r="I4" s="9">
        <f>+C4+F4</f>
        <v>7223557946.3599997</v>
      </c>
      <c r="J4" s="10">
        <f>+D4+G4</f>
        <v>6186357286.3099995</v>
      </c>
    </row>
    <row r="5" spans="1:10" x14ac:dyDescent="0.25">
      <c r="A5" s="11" t="s">
        <v>8</v>
      </c>
      <c r="B5" s="12">
        <f>SUM(B6:B8)</f>
        <v>12321504732.369999</v>
      </c>
      <c r="C5" s="12">
        <f t="shared" ref="C5:D5" si="0">SUM(C6:C8)</f>
        <v>907311848.00000012</v>
      </c>
      <c r="D5" s="12">
        <f t="shared" si="0"/>
        <v>425055393.95999998</v>
      </c>
      <c r="E5" s="12">
        <f t="shared" ref="E5:J5" si="1">SUM(E6:E8)</f>
        <v>97038000</v>
      </c>
      <c r="F5" s="13">
        <f t="shared" si="1"/>
        <v>20139188</v>
      </c>
      <c r="G5" s="14">
        <f t="shared" si="1"/>
        <v>20139188</v>
      </c>
      <c r="H5" s="12">
        <f t="shared" si="1"/>
        <v>12418542732.369999</v>
      </c>
      <c r="I5" s="13">
        <f t="shared" si="1"/>
        <v>927451036.00000012</v>
      </c>
      <c r="J5" s="14">
        <f t="shared" si="1"/>
        <v>445194581.95999998</v>
      </c>
    </row>
    <row r="6" spans="1:10" x14ac:dyDescent="0.25">
      <c r="A6" s="15" t="s">
        <v>9</v>
      </c>
      <c r="B6" s="16">
        <f>1526696649+909997757</f>
        <v>2436694406</v>
      </c>
      <c r="C6" s="17">
        <f>78024942.15+21897486.05</f>
        <v>99922428.200000003</v>
      </c>
      <c r="D6" s="18">
        <f>17469096.41+20366786.05</f>
        <v>37835882.460000001</v>
      </c>
      <c r="E6" s="16"/>
      <c r="F6" s="17">
        <v>0</v>
      </c>
      <c r="G6" s="18">
        <v>0</v>
      </c>
      <c r="H6" s="16">
        <f t="shared" ref="H6:J8" si="2">+B6+E6</f>
        <v>2436694406</v>
      </c>
      <c r="I6" s="17">
        <f t="shared" si="2"/>
        <v>99922428.200000003</v>
      </c>
      <c r="J6" s="18">
        <f t="shared" si="2"/>
        <v>37835882.460000001</v>
      </c>
    </row>
    <row r="7" spans="1:10" x14ac:dyDescent="0.25">
      <c r="A7" s="15" t="s">
        <v>10</v>
      </c>
      <c r="B7" s="16">
        <f>4840686882.37+3746278421+909319355</f>
        <v>9496284658.3699989</v>
      </c>
      <c r="C7" s="17">
        <f>626816266.89+89383566.21</f>
        <v>716199833.10000002</v>
      </c>
      <c r="D7" s="18">
        <f>207118061.79+89383566.21</f>
        <v>296501628</v>
      </c>
      <c r="E7" s="16">
        <v>97038000</v>
      </c>
      <c r="F7" s="17">
        <v>20139188</v>
      </c>
      <c r="G7" s="18">
        <v>20139188</v>
      </c>
      <c r="H7" s="16">
        <f t="shared" si="2"/>
        <v>9593322658.3699989</v>
      </c>
      <c r="I7" s="17">
        <f t="shared" si="2"/>
        <v>736339021.10000002</v>
      </c>
      <c r="J7" s="18">
        <f t="shared" si="2"/>
        <v>316640816</v>
      </c>
    </row>
    <row r="8" spans="1:10" ht="15.75" thickBot="1" x14ac:dyDescent="0.3">
      <c r="A8" s="19" t="s">
        <v>11</v>
      </c>
      <c r="B8" s="20">
        <v>388525668</v>
      </c>
      <c r="C8" s="21">
        <v>91189586.700000003</v>
      </c>
      <c r="D8" s="22">
        <v>90717883.5</v>
      </c>
      <c r="E8" s="20"/>
      <c r="F8" s="21">
        <v>0</v>
      </c>
      <c r="G8" s="22">
        <v>0</v>
      </c>
      <c r="H8" s="20">
        <f t="shared" si="2"/>
        <v>388525668</v>
      </c>
      <c r="I8" s="21">
        <f t="shared" si="2"/>
        <v>91189586.700000003</v>
      </c>
      <c r="J8" s="22">
        <f t="shared" si="2"/>
        <v>90717883.5</v>
      </c>
    </row>
    <row r="9" spans="1:10" x14ac:dyDescent="0.25">
      <c r="A9" s="11" t="s">
        <v>12</v>
      </c>
      <c r="B9" s="12">
        <f t="shared" ref="B9:J9" si="3">+B10+B14</f>
        <v>2356788840</v>
      </c>
      <c r="C9" s="13">
        <f t="shared" si="3"/>
        <v>624882830.02999997</v>
      </c>
      <c r="D9" s="14">
        <f t="shared" si="3"/>
        <v>624882830.02999997</v>
      </c>
      <c r="E9" s="12">
        <f t="shared" si="3"/>
        <v>8777000</v>
      </c>
      <c r="F9" s="13">
        <f t="shared" si="3"/>
        <v>0</v>
      </c>
      <c r="G9" s="14">
        <f t="shared" si="3"/>
        <v>0</v>
      </c>
      <c r="H9" s="12">
        <f t="shared" si="3"/>
        <v>2365565840</v>
      </c>
      <c r="I9" s="13">
        <f t="shared" si="3"/>
        <v>624882830.02999997</v>
      </c>
      <c r="J9" s="14">
        <f t="shared" si="3"/>
        <v>624882830.02999997</v>
      </c>
    </row>
    <row r="10" spans="1:10" x14ac:dyDescent="0.25">
      <c r="A10" s="23" t="s">
        <v>13</v>
      </c>
      <c r="B10" s="24">
        <f t="shared" ref="B10:J10" si="4">SUM(B11:B13)</f>
        <v>2356788840</v>
      </c>
      <c r="C10" s="25">
        <f t="shared" si="4"/>
        <v>624882830.02999997</v>
      </c>
      <c r="D10" s="26">
        <f t="shared" si="4"/>
        <v>624882830.02999997</v>
      </c>
      <c r="E10" s="24">
        <f t="shared" si="4"/>
        <v>8777000</v>
      </c>
      <c r="F10" s="25">
        <f t="shared" si="4"/>
        <v>0</v>
      </c>
      <c r="G10" s="26">
        <f t="shared" si="4"/>
        <v>0</v>
      </c>
      <c r="H10" s="24">
        <f t="shared" si="4"/>
        <v>2365565840</v>
      </c>
      <c r="I10" s="25">
        <f t="shared" si="4"/>
        <v>624882830.02999997</v>
      </c>
      <c r="J10" s="26">
        <f t="shared" si="4"/>
        <v>624882830.02999997</v>
      </c>
    </row>
    <row r="11" spans="1:10" x14ac:dyDescent="0.25">
      <c r="A11" s="15" t="s">
        <v>14</v>
      </c>
      <c r="B11" s="16">
        <v>103000000</v>
      </c>
      <c r="C11" s="17"/>
      <c r="D11" s="18"/>
      <c r="E11" s="16">
        <v>8777000</v>
      </c>
      <c r="F11" s="17">
        <v>0</v>
      </c>
      <c r="G11" s="18">
        <v>0</v>
      </c>
      <c r="H11" s="16">
        <f t="shared" ref="H11:J13" si="5">+B11+E11</f>
        <v>111777000</v>
      </c>
      <c r="I11" s="17">
        <f t="shared" si="5"/>
        <v>0</v>
      </c>
      <c r="J11" s="18">
        <f t="shared" si="5"/>
        <v>0</v>
      </c>
    </row>
    <row r="12" spans="1:10" x14ac:dyDescent="0.25">
      <c r="A12" s="15" t="s">
        <v>15</v>
      </c>
      <c r="B12" s="16">
        <v>2253788840</v>
      </c>
      <c r="C12" s="17">
        <v>624882830.02999997</v>
      </c>
      <c r="D12" s="18">
        <v>624882830.02999997</v>
      </c>
      <c r="E12" s="16"/>
      <c r="F12" s="17"/>
      <c r="G12" s="18"/>
      <c r="H12" s="16">
        <f t="shared" si="5"/>
        <v>2253788840</v>
      </c>
      <c r="I12" s="17">
        <f t="shared" si="5"/>
        <v>624882830.02999997</v>
      </c>
      <c r="J12" s="18">
        <f t="shared" si="5"/>
        <v>624882830.02999997</v>
      </c>
    </row>
    <row r="13" spans="1:10" x14ac:dyDescent="0.25">
      <c r="A13" s="15" t="s">
        <v>0</v>
      </c>
      <c r="B13" s="16">
        <v>0</v>
      </c>
      <c r="C13" s="17">
        <v>0</v>
      </c>
      <c r="D13" s="18">
        <v>0</v>
      </c>
      <c r="E13" s="16">
        <v>0</v>
      </c>
      <c r="F13" s="17">
        <v>0</v>
      </c>
      <c r="G13" s="18">
        <v>0</v>
      </c>
      <c r="H13" s="16">
        <f t="shared" si="5"/>
        <v>0</v>
      </c>
      <c r="I13" s="17">
        <f t="shared" si="5"/>
        <v>0</v>
      </c>
      <c r="J13" s="18">
        <f t="shared" si="5"/>
        <v>0</v>
      </c>
    </row>
    <row r="14" spans="1:10" ht="30" x14ac:dyDescent="0.25">
      <c r="A14" s="23" t="s">
        <v>16</v>
      </c>
      <c r="B14" s="24">
        <f t="shared" ref="B14:J14" si="6">SUM(B15:B16)</f>
        <v>0</v>
      </c>
      <c r="C14" s="25">
        <f t="shared" si="6"/>
        <v>0</v>
      </c>
      <c r="D14" s="26">
        <f t="shared" si="6"/>
        <v>0</v>
      </c>
      <c r="E14" s="24">
        <f t="shared" si="6"/>
        <v>0</v>
      </c>
      <c r="F14" s="25">
        <f t="shared" si="6"/>
        <v>0</v>
      </c>
      <c r="G14" s="26">
        <f t="shared" si="6"/>
        <v>0</v>
      </c>
      <c r="H14" s="24">
        <f t="shared" si="6"/>
        <v>0</v>
      </c>
      <c r="I14" s="25">
        <f t="shared" si="6"/>
        <v>0</v>
      </c>
      <c r="J14" s="26">
        <f t="shared" si="6"/>
        <v>0</v>
      </c>
    </row>
    <row r="15" spans="1:10" x14ac:dyDescent="0.25">
      <c r="A15" s="15" t="s">
        <v>17</v>
      </c>
      <c r="B15" s="16">
        <v>0</v>
      </c>
      <c r="C15" s="17">
        <v>0</v>
      </c>
      <c r="D15" s="18">
        <v>0</v>
      </c>
      <c r="E15" s="16">
        <v>0</v>
      </c>
      <c r="F15" s="17">
        <v>0</v>
      </c>
      <c r="G15" s="18">
        <v>0</v>
      </c>
      <c r="H15" s="16">
        <f t="shared" ref="H15:J16" si="7">+B15+E15</f>
        <v>0</v>
      </c>
      <c r="I15" s="17">
        <f t="shared" si="7"/>
        <v>0</v>
      </c>
      <c r="J15" s="18">
        <f t="shared" si="7"/>
        <v>0</v>
      </c>
    </row>
    <row r="16" spans="1:10" x14ac:dyDescent="0.25">
      <c r="A16" s="15" t="s">
        <v>18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  <c r="H16" s="16">
        <f t="shared" si="7"/>
        <v>0</v>
      </c>
      <c r="I16" s="17">
        <f t="shared" si="7"/>
        <v>0</v>
      </c>
      <c r="J16" s="18">
        <f t="shared" si="7"/>
        <v>0</v>
      </c>
    </row>
    <row r="17" spans="1:12" x14ac:dyDescent="0.25">
      <c r="A17" s="23" t="s">
        <v>19</v>
      </c>
      <c r="B17" s="24">
        <f t="shared" ref="B17:J17" si="8">+B18+B20</f>
        <v>130000000</v>
      </c>
      <c r="C17" s="25">
        <f t="shared" si="8"/>
        <v>39442133.979999997</v>
      </c>
      <c r="D17" s="26">
        <f t="shared" si="8"/>
        <v>39442133.979999997</v>
      </c>
      <c r="E17" s="24">
        <f t="shared" si="8"/>
        <v>7894000</v>
      </c>
      <c r="F17" s="25">
        <f t="shared" si="8"/>
        <v>7894000</v>
      </c>
      <c r="G17" s="26">
        <f t="shared" si="8"/>
        <v>7894000</v>
      </c>
      <c r="H17" s="24">
        <f t="shared" si="8"/>
        <v>137894000</v>
      </c>
      <c r="I17" s="25">
        <f t="shared" si="8"/>
        <v>47336133.979999997</v>
      </c>
      <c r="J17" s="26">
        <f t="shared" si="8"/>
        <v>47336133.979999997</v>
      </c>
    </row>
    <row r="18" spans="1:12" x14ac:dyDescent="0.25">
      <c r="A18" s="23" t="s">
        <v>20</v>
      </c>
      <c r="B18" s="24">
        <f t="shared" ref="B18:J18" si="9">SUM(B19)</f>
        <v>85000000</v>
      </c>
      <c r="C18" s="25">
        <f t="shared" si="9"/>
        <v>0</v>
      </c>
      <c r="D18" s="26">
        <f t="shared" si="9"/>
        <v>0</v>
      </c>
      <c r="E18" s="24">
        <f t="shared" si="9"/>
        <v>0</v>
      </c>
      <c r="F18" s="25">
        <f t="shared" si="9"/>
        <v>0</v>
      </c>
      <c r="G18" s="26">
        <f t="shared" si="9"/>
        <v>0</v>
      </c>
      <c r="H18" s="24">
        <f t="shared" si="9"/>
        <v>85000000</v>
      </c>
      <c r="I18" s="25">
        <f t="shared" si="9"/>
        <v>0</v>
      </c>
      <c r="J18" s="26">
        <f t="shared" si="9"/>
        <v>0</v>
      </c>
    </row>
    <row r="19" spans="1:12" x14ac:dyDescent="0.25">
      <c r="A19" s="15" t="s">
        <v>21</v>
      </c>
      <c r="B19" s="16">
        <v>85000000</v>
      </c>
      <c r="C19" s="17">
        <v>0</v>
      </c>
      <c r="D19" s="18">
        <v>0</v>
      </c>
      <c r="E19" s="16">
        <v>0</v>
      </c>
      <c r="F19" s="17">
        <v>0</v>
      </c>
      <c r="G19" s="18">
        <v>0</v>
      </c>
      <c r="H19" s="16">
        <f t="shared" ref="H19:J20" si="10">+B19+E19</f>
        <v>85000000</v>
      </c>
      <c r="I19" s="17">
        <f t="shared" si="10"/>
        <v>0</v>
      </c>
      <c r="J19" s="18">
        <f t="shared" si="10"/>
        <v>0</v>
      </c>
    </row>
    <row r="20" spans="1:12" ht="15.75" thickBot="1" x14ac:dyDescent="0.3">
      <c r="A20" s="27" t="s">
        <v>22</v>
      </c>
      <c r="B20" s="28">
        <v>45000000</v>
      </c>
      <c r="C20" s="29">
        <v>39442133.979999997</v>
      </c>
      <c r="D20" s="30">
        <v>39442133.979999997</v>
      </c>
      <c r="E20" s="28">
        <v>7894000</v>
      </c>
      <c r="F20" s="29">
        <v>7894000</v>
      </c>
      <c r="G20" s="30">
        <v>7894000</v>
      </c>
      <c r="H20" s="28">
        <f t="shared" si="10"/>
        <v>52894000</v>
      </c>
      <c r="I20" s="29">
        <f t="shared" si="10"/>
        <v>47336133.979999997</v>
      </c>
      <c r="J20" s="30">
        <f t="shared" si="10"/>
        <v>47336133.979999997</v>
      </c>
    </row>
    <row r="21" spans="1:12" ht="27" customHeight="1" thickBot="1" x14ac:dyDescent="0.3">
      <c r="A21" s="31" t="s">
        <v>60</v>
      </c>
      <c r="B21" s="32">
        <f t="shared" ref="B21:J21" si="11">+B4+B5+B9+B17</f>
        <v>29749622039</v>
      </c>
      <c r="C21" s="33">
        <f t="shared" si="11"/>
        <v>8034846629.3399992</v>
      </c>
      <c r="D21" s="34">
        <f t="shared" si="11"/>
        <v>6515389515.249999</v>
      </c>
      <c r="E21" s="32">
        <f t="shared" si="11"/>
        <v>2037946000</v>
      </c>
      <c r="F21" s="33">
        <f t="shared" si="11"/>
        <v>788381317.02999997</v>
      </c>
      <c r="G21" s="34">
        <f t="shared" si="11"/>
        <v>788381317.02999997</v>
      </c>
      <c r="H21" s="32">
        <f t="shared" si="11"/>
        <v>31787568039</v>
      </c>
      <c r="I21" s="33">
        <f t="shared" si="11"/>
        <v>8823227946.3699989</v>
      </c>
      <c r="J21" s="34">
        <f t="shared" si="11"/>
        <v>7303770832.2799988</v>
      </c>
      <c r="L21" s="35"/>
    </row>
    <row r="22" spans="1:12" ht="15.75" thickBot="1" x14ac:dyDescent="0.3">
      <c r="A22" s="36"/>
      <c r="B22" s="37"/>
      <c r="C22" s="38"/>
      <c r="D22" s="39"/>
      <c r="E22" s="37"/>
      <c r="F22" s="38"/>
      <c r="G22" s="39"/>
      <c r="H22" s="37"/>
      <c r="I22" s="38"/>
      <c r="J22" s="39"/>
    </row>
    <row r="23" spans="1:12" s="41" customFormat="1" ht="15.75" thickBot="1" x14ac:dyDescent="0.3">
      <c r="A23" s="40" t="s">
        <v>93</v>
      </c>
      <c r="B23" s="55">
        <f>+B24+B61</f>
        <v>52140827741.597</v>
      </c>
      <c r="C23" s="56">
        <f t="shared" ref="C23:D23" si="12">+C24+C61</f>
        <v>8517132872.46</v>
      </c>
      <c r="D23" s="57">
        <f t="shared" si="12"/>
        <v>1071560286.77</v>
      </c>
      <c r="E23" s="55">
        <f t="shared" ref="E23" si="13">+E24+E61</f>
        <v>0</v>
      </c>
      <c r="F23" s="56">
        <f t="shared" ref="F23" si="14">+F24+F61</f>
        <v>0</v>
      </c>
      <c r="G23" s="57">
        <f t="shared" ref="G23" si="15">+G24+G61</f>
        <v>0</v>
      </c>
      <c r="H23" s="55">
        <f t="shared" ref="H23:J23" si="16">+B23+E23</f>
        <v>52140827741.597</v>
      </c>
      <c r="I23" s="56">
        <f t="shared" si="16"/>
        <v>8517132872.46</v>
      </c>
      <c r="J23" s="57">
        <f t="shared" si="16"/>
        <v>1071560286.77</v>
      </c>
    </row>
    <row r="24" spans="1:12" x14ac:dyDescent="0.25">
      <c r="A24" s="42" t="s">
        <v>62</v>
      </c>
      <c r="B24" s="43">
        <v>11628281673.183901</v>
      </c>
      <c r="C24" s="44">
        <v>8517132872.46</v>
      </c>
      <c r="D24" s="45">
        <v>1071560286.77</v>
      </c>
      <c r="E24" s="58">
        <v>0</v>
      </c>
      <c r="F24" s="59">
        <v>0</v>
      </c>
      <c r="G24" s="60">
        <v>0</v>
      </c>
      <c r="H24" s="58">
        <f>+B24+E24</f>
        <v>11628281673.183901</v>
      </c>
      <c r="I24" s="59">
        <f>+C24+F24</f>
        <v>8517132872.46</v>
      </c>
      <c r="J24" s="60">
        <f>+D24+G24</f>
        <v>1071560286.77</v>
      </c>
    </row>
    <row r="25" spans="1:12" ht="30" x14ac:dyDescent="0.25">
      <c r="A25" s="46" t="s">
        <v>25</v>
      </c>
      <c r="B25" s="47">
        <v>5666314379.5760002</v>
      </c>
      <c r="C25" s="48">
        <v>3720264729.4200001</v>
      </c>
      <c r="D25" s="49">
        <v>36244400</v>
      </c>
      <c r="E25" s="61">
        <v>0</v>
      </c>
      <c r="F25" s="62">
        <v>0</v>
      </c>
      <c r="G25" s="63">
        <v>0</v>
      </c>
      <c r="H25" s="58">
        <f t="shared" ref="H25:H87" si="17">+B25+E25</f>
        <v>5666314379.5760002</v>
      </c>
      <c r="I25" s="59">
        <f t="shared" ref="I25:I87" si="18">+C25+F25</f>
        <v>3720264729.4200001</v>
      </c>
      <c r="J25" s="60">
        <f t="shared" ref="J25:J87" si="19">+D25+G25</f>
        <v>36244400</v>
      </c>
    </row>
    <row r="26" spans="1:12" x14ac:dyDescent="0.25">
      <c r="A26" s="46" t="s">
        <v>26</v>
      </c>
      <c r="B26" s="47">
        <v>5666314379.5760002</v>
      </c>
      <c r="C26" s="48">
        <v>3720264729.4200001</v>
      </c>
      <c r="D26" s="49">
        <v>36244400</v>
      </c>
      <c r="E26" s="61">
        <v>0</v>
      </c>
      <c r="F26" s="62">
        <v>0</v>
      </c>
      <c r="G26" s="63">
        <v>0</v>
      </c>
      <c r="H26" s="58">
        <f t="shared" si="17"/>
        <v>5666314379.5760002</v>
      </c>
      <c r="I26" s="59">
        <f t="shared" si="18"/>
        <v>3720264729.4200001</v>
      </c>
      <c r="J26" s="60">
        <f t="shared" si="19"/>
        <v>36244400</v>
      </c>
    </row>
    <row r="27" spans="1:12" ht="30" x14ac:dyDescent="0.25">
      <c r="A27" s="50" t="s">
        <v>27</v>
      </c>
      <c r="B27" s="51">
        <v>107628800.007</v>
      </c>
      <c r="C27" s="52">
        <v>107628800</v>
      </c>
      <c r="D27" s="53">
        <v>0</v>
      </c>
      <c r="E27" s="64">
        <v>0</v>
      </c>
      <c r="F27" s="65">
        <v>0</v>
      </c>
      <c r="G27" s="66">
        <v>0</v>
      </c>
      <c r="H27" s="67">
        <f t="shared" si="17"/>
        <v>107628800.007</v>
      </c>
      <c r="I27" s="68">
        <f t="shared" si="18"/>
        <v>107628800</v>
      </c>
      <c r="J27" s="69">
        <f t="shared" si="19"/>
        <v>0</v>
      </c>
    </row>
    <row r="28" spans="1:12" ht="30" x14ac:dyDescent="0.25">
      <c r="A28" s="50" t="s">
        <v>28</v>
      </c>
      <c r="B28" s="51">
        <v>5495333179.5640001</v>
      </c>
      <c r="C28" s="52">
        <v>3549283529.4200001</v>
      </c>
      <c r="D28" s="53">
        <v>16064000</v>
      </c>
      <c r="E28" s="64">
        <v>0</v>
      </c>
      <c r="F28" s="65">
        <v>0</v>
      </c>
      <c r="G28" s="66">
        <v>0</v>
      </c>
      <c r="H28" s="67">
        <f t="shared" si="17"/>
        <v>5495333179.5640001</v>
      </c>
      <c r="I28" s="68">
        <f t="shared" si="18"/>
        <v>3549283529.4200001</v>
      </c>
      <c r="J28" s="69">
        <f t="shared" si="19"/>
        <v>16064000</v>
      </c>
    </row>
    <row r="29" spans="1:12" ht="45" x14ac:dyDescent="0.25">
      <c r="A29" s="50" t="s">
        <v>63</v>
      </c>
      <c r="B29" s="51">
        <v>63352400.004999898</v>
      </c>
      <c r="C29" s="52">
        <v>63352400</v>
      </c>
      <c r="D29" s="53">
        <v>20180400</v>
      </c>
      <c r="E29" s="64">
        <v>0</v>
      </c>
      <c r="F29" s="65">
        <v>0</v>
      </c>
      <c r="G29" s="66">
        <v>0</v>
      </c>
      <c r="H29" s="67">
        <f t="shared" si="17"/>
        <v>63352400.004999898</v>
      </c>
      <c r="I29" s="68">
        <f t="shared" si="18"/>
        <v>63352400</v>
      </c>
      <c r="J29" s="69">
        <f t="shared" si="19"/>
        <v>20180400</v>
      </c>
    </row>
    <row r="30" spans="1:12" ht="30" x14ac:dyDescent="0.25">
      <c r="A30" s="46" t="s">
        <v>29</v>
      </c>
      <c r="B30" s="47">
        <v>3763889671.5539999</v>
      </c>
      <c r="C30" s="48">
        <v>2703062406.52</v>
      </c>
      <c r="D30" s="49">
        <v>848772686.76999998</v>
      </c>
      <c r="E30" s="61">
        <v>0</v>
      </c>
      <c r="F30" s="62">
        <v>0</v>
      </c>
      <c r="G30" s="63">
        <v>0</v>
      </c>
      <c r="H30" s="58">
        <f t="shared" si="17"/>
        <v>3763889671.5539999</v>
      </c>
      <c r="I30" s="59">
        <f t="shared" si="18"/>
        <v>2703062406.52</v>
      </c>
      <c r="J30" s="60">
        <f t="shared" si="19"/>
        <v>848772686.76999998</v>
      </c>
    </row>
    <row r="31" spans="1:12" ht="30" x14ac:dyDescent="0.25">
      <c r="A31" s="46" t="s">
        <v>30</v>
      </c>
      <c r="B31" s="47">
        <v>3763889671.5539999</v>
      </c>
      <c r="C31" s="48">
        <v>2703062406.52</v>
      </c>
      <c r="D31" s="49">
        <v>848772686.76999998</v>
      </c>
      <c r="E31" s="61">
        <v>0</v>
      </c>
      <c r="F31" s="62">
        <v>0</v>
      </c>
      <c r="G31" s="63">
        <v>0</v>
      </c>
      <c r="H31" s="58">
        <f t="shared" si="17"/>
        <v>3763889671.5539999</v>
      </c>
      <c r="I31" s="59">
        <f t="shared" si="18"/>
        <v>2703062406.52</v>
      </c>
      <c r="J31" s="60">
        <f t="shared" si="19"/>
        <v>848772686.76999998</v>
      </c>
    </row>
    <row r="32" spans="1:12" ht="30" x14ac:dyDescent="0.25">
      <c r="A32" s="50" t="s">
        <v>31</v>
      </c>
      <c r="B32" s="51">
        <v>28930059.1990004</v>
      </c>
      <c r="C32" s="52">
        <v>28930059.199999999</v>
      </c>
      <c r="D32" s="53">
        <v>0</v>
      </c>
      <c r="E32" s="64">
        <v>0</v>
      </c>
      <c r="F32" s="65">
        <v>0</v>
      </c>
      <c r="G32" s="66">
        <v>0</v>
      </c>
      <c r="H32" s="67">
        <f t="shared" si="17"/>
        <v>28930059.1990004</v>
      </c>
      <c r="I32" s="68">
        <f t="shared" si="18"/>
        <v>28930059.199999999</v>
      </c>
      <c r="J32" s="69">
        <f t="shared" si="19"/>
        <v>0</v>
      </c>
    </row>
    <row r="33" spans="1:10" ht="30" x14ac:dyDescent="0.25">
      <c r="A33" s="50" t="s">
        <v>32</v>
      </c>
      <c r="B33" s="51">
        <v>147159487.171</v>
      </c>
      <c r="C33" s="52">
        <v>146159503.18000001</v>
      </c>
      <c r="D33" s="53">
        <v>52871291</v>
      </c>
      <c r="E33" s="64">
        <v>0</v>
      </c>
      <c r="F33" s="65">
        <v>0</v>
      </c>
      <c r="G33" s="66">
        <v>0</v>
      </c>
      <c r="H33" s="67">
        <f t="shared" si="17"/>
        <v>147159487.171</v>
      </c>
      <c r="I33" s="68">
        <f t="shared" si="18"/>
        <v>146159503.18000001</v>
      </c>
      <c r="J33" s="69">
        <f t="shared" si="19"/>
        <v>52871291</v>
      </c>
    </row>
    <row r="34" spans="1:10" ht="30" x14ac:dyDescent="0.25">
      <c r="A34" s="50" t="s">
        <v>33</v>
      </c>
      <c r="B34" s="51">
        <v>1269119194.6719999</v>
      </c>
      <c r="C34" s="52">
        <v>220437440</v>
      </c>
      <c r="D34" s="53">
        <v>0</v>
      </c>
      <c r="E34" s="64">
        <v>0</v>
      </c>
      <c r="F34" s="65">
        <v>0</v>
      </c>
      <c r="G34" s="66">
        <v>0</v>
      </c>
      <c r="H34" s="67">
        <f t="shared" si="17"/>
        <v>1269119194.6719999</v>
      </c>
      <c r="I34" s="68">
        <f t="shared" si="18"/>
        <v>220437440</v>
      </c>
      <c r="J34" s="69">
        <f t="shared" si="19"/>
        <v>0</v>
      </c>
    </row>
    <row r="35" spans="1:10" ht="45" x14ac:dyDescent="0.25">
      <c r="A35" s="50" t="s">
        <v>34</v>
      </c>
      <c r="B35" s="51">
        <v>722805703.98199999</v>
      </c>
      <c r="C35" s="52">
        <v>722805704</v>
      </c>
      <c r="D35" s="53">
        <v>581362184</v>
      </c>
      <c r="E35" s="64">
        <v>0</v>
      </c>
      <c r="F35" s="65">
        <v>0</v>
      </c>
      <c r="G35" s="66">
        <v>0</v>
      </c>
      <c r="H35" s="67">
        <f t="shared" si="17"/>
        <v>722805703.98199999</v>
      </c>
      <c r="I35" s="68">
        <f t="shared" si="18"/>
        <v>722805704</v>
      </c>
      <c r="J35" s="69">
        <f t="shared" si="19"/>
        <v>581362184</v>
      </c>
    </row>
    <row r="36" spans="1:10" ht="45" x14ac:dyDescent="0.25">
      <c r="A36" s="50" t="s">
        <v>64</v>
      </c>
      <c r="B36" s="51">
        <v>11145526.3909999</v>
      </c>
      <c r="C36" s="52">
        <v>0</v>
      </c>
      <c r="D36" s="53">
        <v>0</v>
      </c>
      <c r="E36" s="64">
        <v>0</v>
      </c>
      <c r="F36" s="65">
        <v>0</v>
      </c>
      <c r="G36" s="66">
        <v>0</v>
      </c>
      <c r="H36" s="67">
        <f t="shared" si="17"/>
        <v>11145526.3909999</v>
      </c>
      <c r="I36" s="68">
        <f t="shared" si="18"/>
        <v>0</v>
      </c>
      <c r="J36" s="69">
        <f t="shared" si="19"/>
        <v>0</v>
      </c>
    </row>
    <row r="37" spans="1:10" ht="45" x14ac:dyDescent="0.25">
      <c r="A37" s="50" t="s">
        <v>35</v>
      </c>
      <c r="B37" s="51">
        <v>44878800.001999997</v>
      </c>
      <c r="C37" s="52">
        <v>44878800</v>
      </c>
      <c r="D37" s="53">
        <v>6425600</v>
      </c>
      <c r="E37" s="64">
        <v>0</v>
      </c>
      <c r="F37" s="65">
        <v>0</v>
      </c>
      <c r="G37" s="66">
        <v>0</v>
      </c>
      <c r="H37" s="67">
        <f t="shared" si="17"/>
        <v>44878800.001999997</v>
      </c>
      <c r="I37" s="68">
        <f t="shared" si="18"/>
        <v>44878800</v>
      </c>
      <c r="J37" s="69">
        <f t="shared" si="19"/>
        <v>6425600</v>
      </c>
    </row>
    <row r="38" spans="1:10" ht="45" x14ac:dyDescent="0.25">
      <c r="A38" s="50" t="s">
        <v>36</v>
      </c>
      <c r="B38" s="51">
        <v>1539850900.1370001</v>
      </c>
      <c r="C38" s="52">
        <v>1539850900.1400001</v>
      </c>
      <c r="D38" s="53">
        <v>208113611.77000001</v>
      </c>
      <c r="E38" s="64">
        <v>0</v>
      </c>
      <c r="F38" s="65">
        <v>0</v>
      </c>
      <c r="G38" s="66">
        <v>0</v>
      </c>
      <c r="H38" s="67">
        <f t="shared" si="17"/>
        <v>1539850900.1370001</v>
      </c>
      <c r="I38" s="68">
        <f t="shared" si="18"/>
        <v>1539850900.1400001</v>
      </c>
      <c r="J38" s="69">
        <f t="shared" si="19"/>
        <v>208113611.77000001</v>
      </c>
    </row>
    <row r="39" spans="1:10" x14ac:dyDescent="0.25">
      <c r="A39" s="46" t="s">
        <v>37</v>
      </c>
      <c r="B39" s="47">
        <v>404481588.11000001</v>
      </c>
      <c r="C39" s="48">
        <v>300209702.58999997</v>
      </c>
      <c r="D39" s="49">
        <v>0</v>
      </c>
      <c r="E39" s="61">
        <v>0</v>
      </c>
      <c r="F39" s="62">
        <v>0</v>
      </c>
      <c r="G39" s="63">
        <v>0</v>
      </c>
      <c r="H39" s="58">
        <f t="shared" si="17"/>
        <v>404481588.11000001</v>
      </c>
      <c r="I39" s="59">
        <f t="shared" si="18"/>
        <v>300209702.58999997</v>
      </c>
      <c r="J39" s="60">
        <f t="shared" si="19"/>
        <v>0</v>
      </c>
    </row>
    <row r="40" spans="1:10" ht="30" x14ac:dyDescent="0.25">
      <c r="A40" s="46" t="s">
        <v>38</v>
      </c>
      <c r="B40" s="47">
        <v>404481588.11000001</v>
      </c>
      <c r="C40" s="48">
        <v>300209702.58999997</v>
      </c>
      <c r="D40" s="49">
        <v>0</v>
      </c>
      <c r="E40" s="61">
        <v>0</v>
      </c>
      <c r="F40" s="62">
        <v>0</v>
      </c>
      <c r="G40" s="63">
        <v>0</v>
      </c>
      <c r="H40" s="58">
        <f t="shared" si="17"/>
        <v>404481588.11000001</v>
      </c>
      <c r="I40" s="59">
        <f t="shared" si="18"/>
        <v>300209702.58999997</v>
      </c>
      <c r="J40" s="60">
        <f t="shared" si="19"/>
        <v>0</v>
      </c>
    </row>
    <row r="41" spans="1:10" ht="45" x14ac:dyDescent="0.25">
      <c r="A41" s="50" t="s">
        <v>39</v>
      </c>
      <c r="B41" s="51">
        <v>404481588.10000002</v>
      </c>
      <c r="C41" s="52">
        <v>300209702.58999997</v>
      </c>
      <c r="D41" s="53">
        <v>0</v>
      </c>
      <c r="E41" s="64">
        <v>0</v>
      </c>
      <c r="F41" s="65">
        <v>0</v>
      </c>
      <c r="G41" s="66">
        <v>0</v>
      </c>
      <c r="H41" s="67">
        <f t="shared" si="17"/>
        <v>404481588.10000002</v>
      </c>
      <c r="I41" s="68">
        <f t="shared" si="18"/>
        <v>300209702.58999997</v>
      </c>
      <c r="J41" s="69">
        <f t="shared" si="19"/>
        <v>0</v>
      </c>
    </row>
    <row r="42" spans="1:10" x14ac:dyDescent="0.25">
      <c r="A42" s="46" t="s">
        <v>40</v>
      </c>
      <c r="B42" s="47">
        <v>465102999</v>
      </c>
      <c r="C42" s="48">
        <v>465102999</v>
      </c>
      <c r="D42" s="49">
        <v>24999600</v>
      </c>
      <c r="E42" s="61">
        <v>0</v>
      </c>
      <c r="F42" s="62">
        <v>0</v>
      </c>
      <c r="G42" s="63">
        <v>0</v>
      </c>
      <c r="H42" s="58">
        <f t="shared" si="17"/>
        <v>465102999</v>
      </c>
      <c r="I42" s="59">
        <f t="shared" si="18"/>
        <v>465102999</v>
      </c>
      <c r="J42" s="60">
        <f t="shared" si="19"/>
        <v>24999600</v>
      </c>
    </row>
    <row r="43" spans="1:10" ht="30" x14ac:dyDescent="0.25">
      <c r="A43" s="46" t="s">
        <v>41</v>
      </c>
      <c r="B43" s="47">
        <v>465102999</v>
      </c>
      <c r="C43" s="48">
        <v>465102999</v>
      </c>
      <c r="D43" s="49">
        <v>24999600</v>
      </c>
      <c r="E43" s="61">
        <v>0</v>
      </c>
      <c r="F43" s="62">
        <v>0</v>
      </c>
      <c r="G43" s="63">
        <v>0</v>
      </c>
      <c r="H43" s="58">
        <f t="shared" si="17"/>
        <v>465102999</v>
      </c>
      <c r="I43" s="59">
        <f t="shared" si="18"/>
        <v>465102999</v>
      </c>
      <c r="J43" s="60">
        <f t="shared" si="19"/>
        <v>24999600</v>
      </c>
    </row>
    <row r="44" spans="1:10" ht="30" x14ac:dyDescent="0.25">
      <c r="A44" s="50" t="s">
        <v>42</v>
      </c>
      <c r="B44" s="51">
        <v>228510400.007</v>
      </c>
      <c r="C44" s="52">
        <v>228510400</v>
      </c>
      <c r="D44" s="53">
        <v>18072000</v>
      </c>
      <c r="E44" s="64">
        <v>0</v>
      </c>
      <c r="F44" s="65">
        <v>0</v>
      </c>
      <c r="G44" s="66">
        <v>0</v>
      </c>
      <c r="H44" s="67">
        <f t="shared" si="17"/>
        <v>228510400.007</v>
      </c>
      <c r="I44" s="68">
        <f t="shared" si="18"/>
        <v>228510400</v>
      </c>
      <c r="J44" s="69">
        <f t="shared" si="19"/>
        <v>18072000</v>
      </c>
    </row>
    <row r="45" spans="1:10" ht="45" x14ac:dyDescent="0.25">
      <c r="A45" s="50" t="s">
        <v>43</v>
      </c>
      <c r="B45" s="51">
        <v>222536598.995</v>
      </c>
      <c r="C45" s="52">
        <v>222536599</v>
      </c>
      <c r="D45" s="53">
        <v>6927600</v>
      </c>
      <c r="E45" s="64">
        <v>0</v>
      </c>
      <c r="F45" s="65">
        <v>0</v>
      </c>
      <c r="G45" s="66">
        <v>0</v>
      </c>
      <c r="H45" s="67">
        <f t="shared" si="17"/>
        <v>222536598.995</v>
      </c>
      <c r="I45" s="68">
        <f t="shared" si="18"/>
        <v>222536599</v>
      </c>
      <c r="J45" s="69">
        <f t="shared" si="19"/>
        <v>6927600</v>
      </c>
    </row>
    <row r="46" spans="1:10" ht="30" x14ac:dyDescent="0.25">
      <c r="A46" s="50" t="s">
        <v>44</v>
      </c>
      <c r="B46" s="51">
        <v>14055999.998</v>
      </c>
      <c r="C46" s="52">
        <v>14056000</v>
      </c>
      <c r="D46" s="53">
        <v>0</v>
      </c>
      <c r="E46" s="64">
        <v>0</v>
      </c>
      <c r="F46" s="65">
        <v>0</v>
      </c>
      <c r="G46" s="66">
        <v>0</v>
      </c>
      <c r="H46" s="67">
        <f t="shared" si="17"/>
        <v>14055999.998</v>
      </c>
      <c r="I46" s="68">
        <f t="shared" si="18"/>
        <v>14056000</v>
      </c>
      <c r="J46" s="69">
        <f t="shared" si="19"/>
        <v>0</v>
      </c>
    </row>
    <row r="47" spans="1:10" ht="30" x14ac:dyDescent="0.25">
      <c r="A47" s="46" t="s">
        <v>45</v>
      </c>
      <c r="B47" s="47">
        <v>290176080.02399898</v>
      </c>
      <c r="C47" s="48">
        <v>290176080</v>
      </c>
      <c r="D47" s="49">
        <v>43914960</v>
      </c>
      <c r="E47" s="61">
        <v>0</v>
      </c>
      <c r="F47" s="62">
        <v>0</v>
      </c>
      <c r="G47" s="63">
        <v>0</v>
      </c>
      <c r="H47" s="58">
        <f t="shared" si="17"/>
        <v>290176080.02399898</v>
      </c>
      <c r="I47" s="59">
        <f t="shared" si="18"/>
        <v>290176080</v>
      </c>
      <c r="J47" s="60">
        <f t="shared" si="19"/>
        <v>43914960</v>
      </c>
    </row>
    <row r="48" spans="1:10" ht="30" x14ac:dyDescent="0.25">
      <c r="A48" s="46" t="s">
        <v>46</v>
      </c>
      <c r="B48" s="47">
        <v>290176080.02399898</v>
      </c>
      <c r="C48" s="48">
        <v>290176080</v>
      </c>
      <c r="D48" s="49">
        <v>43914960</v>
      </c>
      <c r="E48" s="61">
        <v>0</v>
      </c>
      <c r="F48" s="62">
        <v>0</v>
      </c>
      <c r="G48" s="63">
        <v>0</v>
      </c>
      <c r="H48" s="58">
        <f t="shared" si="17"/>
        <v>290176080.02399898</v>
      </c>
      <c r="I48" s="59">
        <f t="shared" si="18"/>
        <v>290176080</v>
      </c>
      <c r="J48" s="60">
        <f t="shared" si="19"/>
        <v>43914960</v>
      </c>
    </row>
    <row r="49" spans="1:10" ht="30" x14ac:dyDescent="0.25">
      <c r="A49" s="50" t="s">
        <v>47</v>
      </c>
      <c r="B49" s="51">
        <v>123993999.998</v>
      </c>
      <c r="C49" s="52">
        <v>123994000</v>
      </c>
      <c r="D49" s="53">
        <v>21686400</v>
      </c>
      <c r="E49" s="61">
        <v>0</v>
      </c>
      <c r="F49" s="62">
        <v>0</v>
      </c>
      <c r="G49" s="63">
        <v>0</v>
      </c>
      <c r="H49" s="58">
        <f t="shared" si="17"/>
        <v>123993999.998</v>
      </c>
      <c r="I49" s="59">
        <f t="shared" si="18"/>
        <v>123994000</v>
      </c>
      <c r="J49" s="60">
        <f t="shared" si="19"/>
        <v>21686400</v>
      </c>
    </row>
    <row r="50" spans="1:10" ht="30" x14ac:dyDescent="0.25">
      <c r="A50" s="50" t="s">
        <v>48</v>
      </c>
      <c r="B50" s="51">
        <v>115259200.016</v>
      </c>
      <c r="C50" s="52">
        <v>115259200</v>
      </c>
      <c r="D50" s="53">
        <v>11847200</v>
      </c>
      <c r="E50" s="61">
        <v>0</v>
      </c>
      <c r="F50" s="62">
        <v>0</v>
      </c>
      <c r="G50" s="63">
        <v>0</v>
      </c>
      <c r="H50" s="58">
        <f t="shared" si="17"/>
        <v>115259200.016</v>
      </c>
      <c r="I50" s="59">
        <f t="shared" si="18"/>
        <v>115259200</v>
      </c>
      <c r="J50" s="60">
        <f t="shared" si="19"/>
        <v>11847200</v>
      </c>
    </row>
    <row r="51" spans="1:10" ht="30" x14ac:dyDescent="0.25">
      <c r="A51" s="50" t="s">
        <v>49</v>
      </c>
      <c r="B51" s="51">
        <v>50922879.999999903</v>
      </c>
      <c r="C51" s="52">
        <v>50922880</v>
      </c>
      <c r="D51" s="53">
        <v>10381360</v>
      </c>
      <c r="E51" s="61">
        <v>0</v>
      </c>
      <c r="F51" s="62">
        <v>0</v>
      </c>
      <c r="G51" s="63">
        <v>0</v>
      </c>
      <c r="H51" s="58">
        <f t="shared" si="17"/>
        <v>50922879.999999903</v>
      </c>
      <c r="I51" s="59">
        <f t="shared" si="18"/>
        <v>50922880</v>
      </c>
      <c r="J51" s="60">
        <f t="shared" si="19"/>
        <v>10381360</v>
      </c>
    </row>
    <row r="52" spans="1:10" ht="30" x14ac:dyDescent="0.25">
      <c r="A52" s="46" t="s">
        <v>50</v>
      </c>
      <c r="B52" s="47">
        <v>554228879.98300004</v>
      </c>
      <c r="C52" s="48">
        <v>554228880</v>
      </c>
      <c r="D52" s="49">
        <v>66565200</v>
      </c>
      <c r="E52" s="61">
        <v>0</v>
      </c>
      <c r="F52" s="62">
        <v>0</v>
      </c>
      <c r="G52" s="63">
        <v>0</v>
      </c>
      <c r="H52" s="58">
        <f t="shared" si="17"/>
        <v>554228879.98300004</v>
      </c>
      <c r="I52" s="59">
        <f t="shared" si="18"/>
        <v>554228880</v>
      </c>
      <c r="J52" s="60">
        <f t="shared" si="19"/>
        <v>66565200</v>
      </c>
    </row>
    <row r="53" spans="1:10" ht="30" x14ac:dyDescent="0.25">
      <c r="A53" s="46" t="s">
        <v>51</v>
      </c>
      <c r="B53" s="47">
        <v>554228879.98300004</v>
      </c>
      <c r="C53" s="48">
        <v>554228880</v>
      </c>
      <c r="D53" s="49">
        <v>66565200</v>
      </c>
      <c r="E53" s="61">
        <v>0</v>
      </c>
      <c r="F53" s="62">
        <v>0</v>
      </c>
      <c r="G53" s="63">
        <v>0</v>
      </c>
      <c r="H53" s="58">
        <f t="shared" si="17"/>
        <v>554228879.98300004</v>
      </c>
      <c r="I53" s="59">
        <f t="shared" si="18"/>
        <v>554228880</v>
      </c>
      <c r="J53" s="60">
        <f t="shared" si="19"/>
        <v>66565200</v>
      </c>
    </row>
    <row r="54" spans="1:10" ht="30" x14ac:dyDescent="0.25">
      <c r="A54" s="50" t="s">
        <v>52</v>
      </c>
      <c r="B54" s="51">
        <v>178883479.98300001</v>
      </c>
      <c r="C54" s="52">
        <v>178883480</v>
      </c>
      <c r="D54" s="53">
        <v>10240800</v>
      </c>
      <c r="E54" s="64">
        <v>0</v>
      </c>
      <c r="F54" s="65">
        <v>0</v>
      </c>
      <c r="G54" s="66">
        <v>0</v>
      </c>
      <c r="H54" s="67">
        <f t="shared" si="17"/>
        <v>178883479.98300001</v>
      </c>
      <c r="I54" s="68">
        <f t="shared" si="18"/>
        <v>178883480</v>
      </c>
      <c r="J54" s="69">
        <f t="shared" si="19"/>
        <v>10240800</v>
      </c>
    </row>
    <row r="55" spans="1:10" ht="30" x14ac:dyDescent="0.25">
      <c r="A55" s="50" t="s">
        <v>53</v>
      </c>
      <c r="B55" s="51">
        <v>375345400</v>
      </c>
      <c r="C55" s="52">
        <v>375345400</v>
      </c>
      <c r="D55" s="53">
        <v>56324400</v>
      </c>
      <c r="E55" s="64">
        <v>0</v>
      </c>
      <c r="F55" s="65">
        <v>0</v>
      </c>
      <c r="G55" s="66">
        <v>0</v>
      </c>
      <c r="H55" s="67">
        <f t="shared" si="17"/>
        <v>375345400</v>
      </c>
      <c r="I55" s="68">
        <f t="shared" si="18"/>
        <v>375345400</v>
      </c>
      <c r="J55" s="69">
        <f t="shared" si="19"/>
        <v>56324400</v>
      </c>
    </row>
    <row r="56" spans="1:10" x14ac:dyDescent="0.25">
      <c r="A56" s="46" t="s">
        <v>54</v>
      </c>
      <c r="B56" s="47">
        <v>484088074.93690002</v>
      </c>
      <c r="C56" s="48">
        <v>484088074.93000001</v>
      </c>
      <c r="D56" s="49">
        <v>51063440</v>
      </c>
      <c r="E56" s="61">
        <v>0</v>
      </c>
      <c r="F56" s="62">
        <v>0</v>
      </c>
      <c r="G56" s="63">
        <v>0</v>
      </c>
      <c r="H56" s="58">
        <f t="shared" si="17"/>
        <v>484088074.93690002</v>
      </c>
      <c r="I56" s="59">
        <f t="shared" si="18"/>
        <v>484088074.93000001</v>
      </c>
      <c r="J56" s="60">
        <f t="shared" si="19"/>
        <v>51063440</v>
      </c>
    </row>
    <row r="57" spans="1:10" ht="45" x14ac:dyDescent="0.25">
      <c r="A57" s="46" t="s">
        <v>55</v>
      </c>
      <c r="B57" s="47">
        <v>484088074.93690002</v>
      </c>
      <c r="C57" s="48">
        <v>484088074.93000001</v>
      </c>
      <c r="D57" s="49">
        <v>51063440</v>
      </c>
      <c r="E57" s="61">
        <v>0</v>
      </c>
      <c r="F57" s="62">
        <v>0</v>
      </c>
      <c r="G57" s="63">
        <v>0</v>
      </c>
      <c r="H57" s="58">
        <f t="shared" si="17"/>
        <v>484088074.93690002</v>
      </c>
      <c r="I57" s="59">
        <f t="shared" si="18"/>
        <v>484088074.93000001</v>
      </c>
      <c r="J57" s="60">
        <f t="shared" si="19"/>
        <v>51063440</v>
      </c>
    </row>
    <row r="58" spans="1:10" ht="30" x14ac:dyDescent="0.25">
      <c r="A58" s="50" t="s">
        <v>65</v>
      </c>
      <c r="B58" s="51">
        <v>34571599.463399999</v>
      </c>
      <c r="C58" s="52">
        <v>34571599.460000001</v>
      </c>
      <c r="D58" s="53">
        <v>7831200</v>
      </c>
      <c r="E58" s="64">
        <v>0</v>
      </c>
      <c r="F58" s="65">
        <v>0</v>
      </c>
      <c r="G58" s="66">
        <v>0</v>
      </c>
      <c r="H58" s="67">
        <f t="shared" si="17"/>
        <v>34571599.463399999</v>
      </c>
      <c r="I58" s="68">
        <f t="shared" si="18"/>
        <v>34571599.460000001</v>
      </c>
      <c r="J58" s="69">
        <f t="shared" si="19"/>
        <v>7831200</v>
      </c>
    </row>
    <row r="59" spans="1:10" ht="45" x14ac:dyDescent="0.25">
      <c r="A59" s="50" t="s">
        <v>56</v>
      </c>
      <c r="B59" s="51">
        <v>286031732.82870001</v>
      </c>
      <c r="C59" s="52">
        <v>286031732.82999998</v>
      </c>
      <c r="D59" s="53">
        <v>17128240</v>
      </c>
      <c r="E59" s="64">
        <v>0</v>
      </c>
      <c r="F59" s="65">
        <v>0</v>
      </c>
      <c r="G59" s="66">
        <v>0</v>
      </c>
      <c r="H59" s="67">
        <f t="shared" si="17"/>
        <v>286031732.82870001</v>
      </c>
      <c r="I59" s="68">
        <f t="shared" si="18"/>
        <v>286031732.82999998</v>
      </c>
      <c r="J59" s="69">
        <f t="shared" si="19"/>
        <v>17128240</v>
      </c>
    </row>
    <row r="60" spans="1:10" ht="30" x14ac:dyDescent="0.25">
      <c r="A60" s="50" t="s">
        <v>57</v>
      </c>
      <c r="B60" s="51">
        <v>163484742.64480001</v>
      </c>
      <c r="C60" s="52">
        <v>163484742.63999999</v>
      </c>
      <c r="D60" s="53">
        <v>26104000</v>
      </c>
      <c r="E60" s="64">
        <v>0</v>
      </c>
      <c r="F60" s="65">
        <v>0</v>
      </c>
      <c r="G60" s="66">
        <v>0</v>
      </c>
      <c r="H60" s="67">
        <f t="shared" si="17"/>
        <v>163484742.64480001</v>
      </c>
      <c r="I60" s="68">
        <f t="shared" si="18"/>
        <v>163484742.63999999</v>
      </c>
      <c r="J60" s="69">
        <f t="shared" si="19"/>
        <v>26104000</v>
      </c>
    </row>
    <row r="61" spans="1:10" x14ac:dyDescent="0.25">
      <c r="A61" s="46" t="s">
        <v>66</v>
      </c>
      <c r="B61" s="47">
        <v>40512546068.413101</v>
      </c>
      <c r="C61" s="48">
        <v>0</v>
      </c>
      <c r="D61" s="49">
        <v>0</v>
      </c>
      <c r="E61" s="61">
        <v>0</v>
      </c>
      <c r="F61" s="62">
        <v>0</v>
      </c>
      <c r="G61" s="63">
        <v>0</v>
      </c>
      <c r="H61" s="58">
        <f t="shared" si="17"/>
        <v>40512546068.413101</v>
      </c>
      <c r="I61" s="59">
        <f t="shared" si="18"/>
        <v>0</v>
      </c>
      <c r="J61" s="60">
        <f t="shared" si="19"/>
        <v>0</v>
      </c>
    </row>
    <row r="62" spans="1:10" x14ac:dyDescent="0.25">
      <c r="A62" s="46" t="s">
        <v>67</v>
      </c>
      <c r="B62" s="47">
        <v>11578446821.33</v>
      </c>
      <c r="C62" s="48">
        <v>0</v>
      </c>
      <c r="D62" s="49">
        <v>0</v>
      </c>
      <c r="E62" s="61">
        <v>0</v>
      </c>
      <c r="F62" s="62">
        <v>0</v>
      </c>
      <c r="G62" s="63">
        <v>0</v>
      </c>
      <c r="H62" s="58">
        <f t="shared" si="17"/>
        <v>11578446821.33</v>
      </c>
      <c r="I62" s="59">
        <f t="shared" si="18"/>
        <v>0</v>
      </c>
      <c r="J62" s="60">
        <f t="shared" si="19"/>
        <v>0</v>
      </c>
    </row>
    <row r="63" spans="1:10" ht="45" x14ac:dyDescent="0.25">
      <c r="A63" s="46" t="s">
        <v>68</v>
      </c>
      <c r="B63" s="47">
        <v>11578446821.33</v>
      </c>
      <c r="C63" s="48">
        <v>0</v>
      </c>
      <c r="D63" s="49">
        <v>0</v>
      </c>
      <c r="E63" s="61">
        <v>0</v>
      </c>
      <c r="F63" s="62">
        <v>0</v>
      </c>
      <c r="G63" s="63">
        <v>0</v>
      </c>
      <c r="H63" s="58">
        <f t="shared" si="17"/>
        <v>11578446821.33</v>
      </c>
      <c r="I63" s="59">
        <f t="shared" si="18"/>
        <v>0</v>
      </c>
      <c r="J63" s="60">
        <f t="shared" si="19"/>
        <v>0</v>
      </c>
    </row>
    <row r="64" spans="1:10" ht="45" x14ac:dyDescent="0.25">
      <c r="A64" s="50" t="s">
        <v>69</v>
      </c>
      <c r="B64" s="51">
        <v>11578446821.33</v>
      </c>
      <c r="C64" s="52">
        <v>0</v>
      </c>
      <c r="D64" s="53">
        <v>0</v>
      </c>
      <c r="E64" s="64">
        <v>0</v>
      </c>
      <c r="F64" s="65">
        <v>0</v>
      </c>
      <c r="G64" s="66">
        <v>0</v>
      </c>
      <c r="H64" s="67">
        <f t="shared" si="17"/>
        <v>11578446821.33</v>
      </c>
      <c r="I64" s="68">
        <f t="shared" si="18"/>
        <v>0</v>
      </c>
      <c r="J64" s="69">
        <f t="shared" si="19"/>
        <v>0</v>
      </c>
    </row>
    <row r="65" spans="1:10" ht="30" x14ac:dyDescent="0.25">
      <c r="A65" s="46" t="s">
        <v>70</v>
      </c>
      <c r="B65" s="47">
        <v>5992639314.6459999</v>
      </c>
      <c r="C65" s="48">
        <v>0</v>
      </c>
      <c r="D65" s="49">
        <v>0</v>
      </c>
      <c r="E65" s="61">
        <v>0</v>
      </c>
      <c r="F65" s="62">
        <v>0</v>
      </c>
      <c r="G65" s="63">
        <v>0</v>
      </c>
      <c r="H65" s="58">
        <f t="shared" si="17"/>
        <v>5992639314.6459999</v>
      </c>
      <c r="I65" s="59">
        <f t="shared" si="18"/>
        <v>0</v>
      </c>
      <c r="J65" s="60">
        <f t="shared" si="19"/>
        <v>0</v>
      </c>
    </row>
    <row r="66" spans="1:10" ht="45" x14ac:dyDescent="0.25">
      <c r="A66" s="46" t="s">
        <v>71</v>
      </c>
      <c r="B66" s="47">
        <v>101843429.99600001</v>
      </c>
      <c r="C66" s="48">
        <v>0</v>
      </c>
      <c r="D66" s="49">
        <v>0</v>
      </c>
      <c r="E66" s="61">
        <v>0</v>
      </c>
      <c r="F66" s="62">
        <v>0</v>
      </c>
      <c r="G66" s="63">
        <v>0</v>
      </c>
      <c r="H66" s="58">
        <f t="shared" si="17"/>
        <v>101843429.99600001</v>
      </c>
      <c r="I66" s="59">
        <f t="shared" si="18"/>
        <v>0</v>
      </c>
      <c r="J66" s="60">
        <f t="shared" si="19"/>
        <v>0</v>
      </c>
    </row>
    <row r="67" spans="1:10" ht="45" x14ac:dyDescent="0.25">
      <c r="A67" s="50" t="s">
        <v>72</v>
      </c>
      <c r="B67" s="51">
        <v>101843429.99600001</v>
      </c>
      <c r="C67" s="52">
        <v>0</v>
      </c>
      <c r="D67" s="53">
        <v>0</v>
      </c>
      <c r="E67" s="64">
        <v>0</v>
      </c>
      <c r="F67" s="65">
        <v>0</v>
      </c>
      <c r="G67" s="66">
        <v>0</v>
      </c>
      <c r="H67" s="67">
        <f t="shared" si="17"/>
        <v>101843429.99600001</v>
      </c>
      <c r="I67" s="68">
        <f t="shared" si="18"/>
        <v>0</v>
      </c>
      <c r="J67" s="69">
        <f t="shared" si="19"/>
        <v>0</v>
      </c>
    </row>
    <row r="68" spans="1:10" ht="60" x14ac:dyDescent="0.25">
      <c r="A68" s="46" t="s">
        <v>73</v>
      </c>
      <c r="B68" s="47">
        <v>4430795884.6400003</v>
      </c>
      <c r="C68" s="48">
        <v>0</v>
      </c>
      <c r="D68" s="49">
        <v>0</v>
      </c>
      <c r="E68" s="61">
        <v>0</v>
      </c>
      <c r="F68" s="62">
        <v>0</v>
      </c>
      <c r="G68" s="63">
        <v>0</v>
      </c>
      <c r="H68" s="58">
        <f t="shared" si="17"/>
        <v>4430795884.6400003</v>
      </c>
      <c r="I68" s="59">
        <f t="shared" si="18"/>
        <v>0</v>
      </c>
      <c r="J68" s="60">
        <f t="shared" si="19"/>
        <v>0</v>
      </c>
    </row>
    <row r="69" spans="1:10" ht="75" x14ac:dyDescent="0.25">
      <c r="A69" s="50" t="s">
        <v>74</v>
      </c>
      <c r="B69" s="51">
        <v>4430795884.6400003</v>
      </c>
      <c r="C69" s="52">
        <v>0</v>
      </c>
      <c r="D69" s="53">
        <v>0</v>
      </c>
      <c r="E69" s="64">
        <v>0</v>
      </c>
      <c r="F69" s="65">
        <v>0</v>
      </c>
      <c r="G69" s="66">
        <v>0</v>
      </c>
      <c r="H69" s="67">
        <f t="shared" si="17"/>
        <v>4430795884.6400003</v>
      </c>
      <c r="I69" s="68">
        <f t="shared" si="18"/>
        <v>0</v>
      </c>
      <c r="J69" s="69">
        <f t="shared" si="19"/>
        <v>0</v>
      </c>
    </row>
    <row r="70" spans="1:10" ht="45" x14ac:dyDescent="0.25">
      <c r="A70" s="46" t="s">
        <v>75</v>
      </c>
      <c r="B70" s="47">
        <v>1460000000.01</v>
      </c>
      <c r="C70" s="48">
        <v>0</v>
      </c>
      <c r="D70" s="49">
        <v>0</v>
      </c>
      <c r="E70" s="61">
        <v>0</v>
      </c>
      <c r="F70" s="62">
        <v>0</v>
      </c>
      <c r="G70" s="63">
        <v>0</v>
      </c>
      <c r="H70" s="58">
        <f t="shared" si="17"/>
        <v>1460000000.01</v>
      </c>
      <c r="I70" s="59">
        <f t="shared" si="18"/>
        <v>0</v>
      </c>
      <c r="J70" s="60">
        <f t="shared" si="19"/>
        <v>0</v>
      </c>
    </row>
    <row r="71" spans="1:10" ht="45" x14ac:dyDescent="0.25">
      <c r="A71" s="50" t="s">
        <v>76</v>
      </c>
      <c r="B71" s="51">
        <v>1460000000.01</v>
      </c>
      <c r="C71" s="52">
        <v>0</v>
      </c>
      <c r="D71" s="53">
        <v>0</v>
      </c>
      <c r="E71" s="64">
        <v>0</v>
      </c>
      <c r="F71" s="65">
        <v>0</v>
      </c>
      <c r="G71" s="66">
        <v>0</v>
      </c>
      <c r="H71" s="67">
        <f t="shared" si="17"/>
        <v>1460000000.01</v>
      </c>
      <c r="I71" s="68">
        <f t="shared" si="18"/>
        <v>0</v>
      </c>
      <c r="J71" s="69">
        <f t="shared" si="19"/>
        <v>0</v>
      </c>
    </row>
    <row r="72" spans="1:10" ht="30" x14ac:dyDescent="0.25">
      <c r="A72" s="46" t="s">
        <v>77</v>
      </c>
      <c r="B72" s="47">
        <v>14670203428.506001</v>
      </c>
      <c r="C72" s="48">
        <v>0</v>
      </c>
      <c r="D72" s="49">
        <v>0</v>
      </c>
      <c r="E72" s="61">
        <v>0</v>
      </c>
      <c r="F72" s="62">
        <v>0</v>
      </c>
      <c r="G72" s="63">
        <v>0</v>
      </c>
      <c r="H72" s="58">
        <f t="shared" si="17"/>
        <v>14670203428.506001</v>
      </c>
      <c r="I72" s="59">
        <f t="shared" si="18"/>
        <v>0</v>
      </c>
      <c r="J72" s="60">
        <f t="shared" si="19"/>
        <v>0</v>
      </c>
    </row>
    <row r="73" spans="1:10" ht="30" x14ac:dyDescent="0.25">
      <c r="A73" s="46" t="s">
        <v>78</v>
      </c>
      <c r="B73" s="47">
        <v>1277227944.0999999</v>
      </c>
      <c r="C73" s="48">
        <v>0</v>
      </c>
      <c r="D73" s="49">
        <v>0</v>
      </c>
      <c r="E73" s="61">
        <v>0</v>
      </c>
      <c r="F73" s="62">
        <v>0</v>
      </c>
      <c r="G73" s="63">
        <v>0</v>
      </c>
      <c r="H73" s="58">
        <f t="shared" si="17"/>
        <v>1277227944.0999999</v>
      </c>
      <c r="I73" s="59">
        <f t="shared" si="18"/>
        <v>0</v>
      </c>
      <c r="J73" s="60">
        <f t="shared" si="19"/>
        <v>0</v>
      </c>
    </row>
    <row r="74" spans="1:10" ht="30" x14ac:dyDescent="0.25">
      <c r="A74" s="50" t="s">
        <v>79</v>
      </c>
      <c r="B74" s="51">
        <v>1277227944.0999999</v>
      </c>
      <c r="C74" s="52">
        <v>0</v>
      </c>
      <c r="D74" s="53">
        <v>0</v>
      </c>
      <c r="E74" s="64">
        <v>0</v>
      </c>
      <c r="F74" s="65">
        <v>0</v>
      </c>
      <c r="G74" s="66">
        <v>0</v>
      </c>
      <c r="H74" s="67">
        <f t="shared" si="17"/>
        <v>1277227944.0999999</v>
      </c>
      <c r="I74" s="68">
        <f t="shared" si="18"/>
        <v>0</v>
      </c>
      <c r="J74" s="69">
        <f t="shared" si="19"/>
        <v>0</v>
      </c>
    </row>
    <row r="75" spans="1:10" x14ac:dyDescent="0.25">
      <c r="A75" s="46" t="s">
        <v>80</v>
      </c>
      <c r="B75" s="47">
        <v>2172640199.3200002</v>
      </c>
      <c r="C75" s="48">
        <v>0</v>
      </c>
      <c r="D75" s="49">
        <v>0</v>
      </c>
      <c r="E75" s="61">
        <v>0</v>
      </c>
      <c r="F75" s="62">
        <v>0</v>
      </c>
      <c r="G75" s="63">
        <v>0</v>
      </c>
      <c r="H75" s="58">
        <f t="shared" si="17"/>
        <v>2172640199.3200002</v>
      </c>
      <c r="I75" s="59">
        <f t="shared" si="18"/>
        <v>0</v>
      </c>
      <c r="J75" s="60">
        <f t="shared" si="19"/>
        <v>0</v>
      </c>
    </row>
    <row r="76" spans="1:10" ht="30" x14ac:dyDescent="0.25">
      <c r="A76" s="50" t="s">
        <v>81</v>
      </c>
      <c r="B76" s="51">
        <v>2172640199.3200002</v>
      </c>
      <c r="C76" s="52">
        <v>0</v>
      </c>
      <c r="D76" s="53">
        <v>0</v>
      </c>
      <c r="E76" s="64">
        <v>0</v>
      </c>
      <c r="F76" s="65">
        <v>0</v>
      </c>
      <c r="G76" s="66">
        <v>0</v>
      </c>
      <c r="H76" s="67">
        <f t="shared" si="17"/>
        <v>2172640199.3200002</v>
      </c>
      <c r="I76" s="68">
        <f t="shared" si="18"/>
        <v>0</v>
      </c>
      <c r="J76" s="69">
        <f t="shared" si="19"/>
        <v>0</v>
      </c>
    </row>
    <row r="77" spans="1:10" ht="30" x14ac:dyDescent="0.25">
      <c r="A77" s="46" t="s">
        <v>82</v>
      </c>
      <c r="B77" s="47">
        <v>11220335285.086</v>
      </c>
      <c r="C77" s="48">
        <v>0</v>
      </c>
      <c r="D77" s="49">
        <v>0</v>
      </c>
      <c r="E77" s="61">
        <v>0</v>
      </c>
      <c r="F77" s="62">
        <v>0</v>
      </c>
      <c r="G77" s="63">
        <v>0</v>
      </c>
      <c r="H77" s="58">
        <f t="shared" si="17"/>
        <v>11220335285.086</v>
      </c>
      <c r="I77" s="59">
        <f t="shared" si="18"/>
        <v>0</v>
      </c>
      <c r="J77" s="60">
        <f t="shared" si="19"/>
        <v>0</v>
      </c>
    </row>
    <row r="78" spans="1:10" ht="45" x14ac:dyDescent="0.25">
      <c r="A78" s="50" t="s">
        <v>83</v>
      </c>
      <c r="B78" s="51">
        <v>11220335285.086</v>
      </c>
      <c r="C78" s="52">
        <v>0</v>
      </c>
      <c r="D78" s="53">
        <v>0</v>
      </c>
      <c r="E78" s="64">
        <v>0</v>
      </c>
      <c r="F78" s="65">
        <v>0</v>
      </c>
      <c r="G78" s="66">
        <v>0</v>
      </c>
      <c r="H78" s="67">
        <f t="shared" si="17"/>
        <v>11220335285.086</v>
      </c>
      <c r="I78" s="68">
        <f t="shared" si="18"/>
        <v>0</v>
      </c>
      <c r="J78" s="69">
        <f t="shared" si="19"/>
        <v>0</v>
      </c>
    </row>
    <row r="79" spans="1:10" ht="30" x14ac:dyDescent="0.25">
      <c r="A79" s="46" t="s">
        <v>84</v>
      </c>
      <c r="B79" s="47">
        <v>8271256503.9311304</v>
      </c>
      <c r="C79" s="48">
        <v>0</v>
      </c>
      <c r="D79" s="49">
        <v>0</v>
      </c>
      <c r="E79" s="61">
        <v>0</v>
      </c>
      <c r="F79" s="62">
        <v>0</v>
      </c>
      <c r="G79" s="63">
        <v>0</v>
      </c>
      <c r="H79" s="58">
        <f t="shared" si="17"/>
        <v>8271256503.9311304</v>
      </c>
      <c r="I79" s="59">
        <f t="shared" si="18"/>
        <v>0</v>
      </c>
      <c r="J79" s="60">
        <f t="shared" si="19"/>
        <v>0</v>
      </c>
    </row>
    <row r="80" spans="1:10" ht="45" x14ac:dyDescent="0.25">
      <c r="A80" s="46" t="s">
        <v>85</v>
      </c>
      <c r="B80" s="47">
        <v>5771256503.9300003</v>
      </c>
      <c r="C80" s="48">
        <v>0</v>
      </c>
      <c r="D80" s="49">
        <v>0</v>
      </c>
      <c r="E80" s="61">
        <v>0</v>
      </c>
      <c r="F80" s="62">
        <v>0</v>
      </c>
      <c r="G80" s="63">
        <v>0</v>
      </c>
      <c r="H80" s="58">
        <f t="shared" si="17"/>
        <v>5771256503.9300003</v>
      </c>
      <c r="I80" s="59">
        <f t="shared" si="18"/>
        <v>0</v>
      </c>
      <c r="J80" s="60">
        <f t="shared" si="19"/>
        <v>0</v>
      </c>
    </row>
    <row r="81" spans="1:10" ht="30" x14ac:dyDescent="0.25">
      <c r="A81" s="50" t="s">
        <v>86</v>
      </c>
      <c r="B81" s="51">
        <v>5771256503.9300003</v>
      </c>
      <c r="C81" s="52">
        <v>0</v>
      </c>
      <c r="D81" s="53">
        <v>0</v>
      </c>
      <c r="E81" s="64">
        <v>0</v>
      </c>
      <c r="F81" s="65">
        <v>0</v>
      </c>
      <c r="G81" s="66">
        <v>0</v>
      </c>
      <c r="H81" s="67">
        <f t="shared" si="17"/>
        <v>5771256503.9300003</v>
      </c>
      <c r="I81" s="68">
        <f t="shared" si="18"/>
        <v>0</v>
      </c>
      <c r="J81" s="69">
        <f t="shared" si="19"/>
        <v>0</v>
      </c>
    </row>
    <row r="82" spans="1:10" ht="45" x14ac:dyDescent="0.25">
      <c r="A82" s="46" t="s">
        <v>87</v>
      </c>
      <c r="B82" s="47">
        <v>150000000</v>
      </c>
      <c r="C82" s="48">
        <v>0</v>
      </c>
      <c r="D82" s="49">
        <v>0</v>
      </c>
      <c r="E82" s="61">
        <v>0</v>
      </c>
      <c r="F82" s="62">
        <v>0</v>
      </c>
      <c r="G82" s="63">
        <v>0</v>
      </c>
      <c r="H82" s="58">
        <f t="shared" si="17"/>
        <v>150000000</v>
      </c>
      <c r="I82" s="59">
        <f t="shared" si="18"/>
        <v>0</v>
      </c>
      <c r="J82" s="60">
        <f t="shared" si="19"/>
        <v>0</v>
      </c>
    </row>
    <row r="83" spans="1:10" ht="45" x14ac:dyDescent="0.25">
      <c r="A83" s="50" t="s">
        <v>88</v>
      </c>
      <c r="B83" s="51">
        <v>150000000</v>
      </c>
      <c r="C83" s="52">
        <v>0</v>
      </c>
      <c r="D83" s="53">
        <v>0</v>
      </c>
      <c r="E83" s="64">
        <v>0</v>
      </c>
      <c r="F83" s="65">
        <v>0</v>
      </c>
      <c r="G83" s="66">
        <v>0</v>
      </c>
      <c r="H83" s="67">
        <f t="shared" si="17"/>
        <v>150000000</v>
      </c>
      <c r="I83" s="68">
        <f t="shared" si="18"/>
        <v>0</v>
      </c>
      <c r="J83" s="69">
        <f t="shared" si="19"/>
        <v>0</v>
      </c>
    </row>
    <row r="84" spans="1:10" ht="45" x14ac:dyDescent="0.25">
      <c r="A84" s="46" t="s">
        <v>89</v>
      </c>
      <c r="B84" s="47">
        <v>99999999.996000007</v>
      </c>
      <c r="C84" s="48">
        <v>0</v>
      </c>
      <c r="D84" s="49">
        <v>0</v>
      </c>
      <c r="E84" s="61">
        <v>0</v>
      </c>
      <c r="F84" s="62">
        <v>0</v>
      </c>
      <c r="G84" s="63">
        <v>0</v>
      </c>
      <c r="H84" s="58">
        <f t="shared" si="17"/>
        <v>99999999.996000007</v>
      </c>
      <c r="I84" s="59">
        <f t="shared" si="18"/>
        <v>0</v>
      </c>
      <c r="J84" s="60">
        <f t="shared" si="19"/>
        <v>0</v>
      </c>
    </row>
    <row r="85" spans="1:10" ht="45" x14ac:dyDescent="0.25">
      <c r="A85" s="50" t="s">
        <v>90</v>
      </c>
      <c r="B85" s="51">
        <v>99999999.996000007</v>
      </c>
      <c r="C85" s="52">
        <v>0</v>
      </c>
      <c r="D85" s="53">
        <v>0</v>
      </c>
      <c r="E85" s="64">
        <v>0</v>
      </c>
      <c r="F85" s="65">
        <v>0</v>
      </c>
      <c r="G85" s="66">
        <v>0</v>
      </c>
      <c r="H85" s="67">
        <f t="shared" si="17"/>
        <v>99999999.996000007</v>
      </c>
      <c r="I85" s="68">
        <f t="shared" si="18"/>
        <v>0</v>
      </c>
      <c r="J85" s="69">
        <f t="shared" si="19"/>
        <v>0</v>
      </c>
    </row>
    <row r="86" spans="1:10" ht="45" x14ac:dyDescent="0.25">
      <c r="A86" s="46" t="s">
        <v>91</v>
      </c>
      <c r="B86" s="47">
        <v>2250000000.0051298</v>
      </c>
      <c r="C86" s="48">
        <v>0</v>
      </c>
      <c r="D86" s="49">
        <v>0</v>
      </c>
      <c r="E86" s="61">
        <v>0</v>
      </c>
      <c r="F86" s="62">
        <v>0</v>
      </c>
      <c r="G86" s="63">
        <v>0</v>
      </c>
      <c r="H86" s="58">
        <f t="shared" si="17"/>
        <v>2250000000.0051298</v>
      </c>
      <c r="I86" s="59">
        <f t="shared" si="18"/>
        <v>0</v>
      </c>
      <c r="J86" s="60">
        <f t="shared" si="19"/>
        <v>0</v>
      </c>
    </row>
    <row r="87" spans="1:10" ht="45.75" thickBot="1" x14ac:dyDescent="0.3">
      <c r="A87" s="70" t="s">
        <v>92</v>
      </c>
      <c r="B87" s="71">
        <v>2250000000.0051298</v>
      </c>
      <c r="C87" s="72">
        <v>0</v>
      </c>
      <c r="D87" s="73">
        <v>0</v>
      </c>
      <c r="E87" s="74">
        <v>0</v>
      </c>
      <c r="F87" s="75">
        <v>0</v>
      </c>
      <c r="G87" s="76">
        <v>0</v>
      </c>
      <c r="H87" s="77">
        <f t="shared" si="17"/>
        <v>2250000000.0051298</v>
      </c>
      <c r="I87" s="78">
        <f t="shared" si="18"/>
        <v>0</v>
      </c>
      <c r="J87" s="79">
        <f t="shared" si="19"/>
        <v>0</v>
      </c>
    </row>
    <row r="88" spans="1:10" ht="15.75" thickBot="1" x14ac:dyDescent="0.3">
      <c r="A88" s="31" t="s">
        <v>23</v>
      </c>
      <c r="B88" s="55">
        <v>0</v>
      </c>
      <c r="C88" s="56">
        <v>0</v>
      </c>
      <c r="D88" s="57">
        <v>0</v>
      </c>
      <c r="E88" s="55">
        <v>0</v>
      </c>
      <c r="F88" s="56">
        <v>0</v>
      </c>
      <c r="G88" s="57">
        <v>0</v>
      </c>
      <c r="H88" s="55">
        <f t="shared" ref="H88:J88" si="20">+B88+E88</f>
        <v>0</v>
      </c>
      <c r="I88" s="56">
        <f t="shared" si="20"/>
        <v>0</v>
      </c>
      <c r="J88" s="57">
        <f t="shared" si="20"/>
        <v>0</v>
      </c>
    </row>
    <row r="89" spans="1:10" ht="15.75" customHeight="1" thickBot="1" x14ac:dyDescent="0.3">
      <c r="A89" s="89">
        <f>+B89+E89</f>
        <v>0</v>
      </c>
      <c r="B89" s="90"/>
      <c r="C89" s="90"/>
      <c r="D89" s="90"/>
      <c r="E89" s="90"/>
      <c r="F89" s="90"/>
      <c r="G89" s="90"/>
      <c r="H89" s="90"/>
      <c r="I89" s="90"/>
      <c r="J89" s="91"/>
    </row>
    <row r="90" spans="1:10" ht="27.75" customHeight="1" thickBot="1" x14ac:dyDescent="0.3">
      <c r="A90" s="31" t="s">
        <v>24</v>
      </c>
      <c r="B90" s="32">
        <v>81890449780.597</v>
      </c>
      <c r="C90" s="33">
        <v>16551979501.799999</v>
      </c>
      <c r="D90" s="34">
        <v>7586949802.0199986</v>
      </c>
      <c r="E90" s="32">
        <v>2037946000</v>
      </c>
      <c r="F90" s="33">
        <v>788381317.02999997</v>
      </c>
      <c r="G90" s="34">
        <v>788381317.02999997</v>
      </c>
      <c r="H90" s="32">
        <v>83928395780.597</v>
      </c>
      <c r="I90" s="33">
        <v>17340360818.829998</v>
      </c>
      <c r="J90" s="34">
        <v>8375331119.0499992</v>
      </c>
    </row>
    <row r="91" spans="1:10" ht="18" customHeight="1" x14ac:dyDescent="0.25">
      <c r="A91" s="80" t="s">
        <v>94</v>
      </c>
      <c r="B91" s="80"/>
      <c r="C91" s="80"/>
      <c r="D91" s="80"/>
      <c r="E91" s="80"/>
      <c r="F91" s="80"/>
      <c r="G91" s="80"/>
      <c r="H91" s="80"/>
      <c r="I91" s="80"/>
      <c r="J91" s="80"/>
    </row>
    <row r="92" spans="1:10" ht="17.25" hidden="1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spans="1:10" hidden="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</row>
    <row r="94" spans="1:10" hidden="1" x14ac:dyDescent="0.25"/>
    <row r="95" spans="1:10" hidden="1" x14ac:dyDescent="0.25"/>
    <row r="96" spans="1:10" hidden="1" x14ac:dyDescent="0.25">
      <c r="B96" s="35"/>
      <c r="C96" s="35"/>
      <c r="D96" s="35"/>
      <c r="E96" s="35"/>
      <c r="F96" s="35"/>
      <c r="G96" s="35"/>
      <c r="H96" s="35"/>
      <c r="I96" s="35"/>
      <c r="J96" s="35"/>
    </row>
    <row r="97" spans="2:10" hidden="1" x14ac:dyDescent="0.25"/>
    <row r="98" spans="2:10" hidden="1" x14ac:dyDescent="0.25"/>
    <row r="99" spans="2:10" hidden="1" x14ac:dyDescent="0.25">
      <c r="J99" s="54"/>
    </row>
    <row r="100" spans="2:10" x14ac:dyDescent="0.25"/>
    <row r="101" spans="2:10" x14ac:dyDescent="0.25"/>
    <row r="102" spans="2:10" x14ac:dyDescent="0.25"/>
    <row r="103" spans="2:10" x14ac:dyDescent="0.25"/>
    <row r="104" spans="2:10" x14ac:dyDescent="0.25"/>
    <row r="105" spans="2:10" x14ac:dyDescent="0.25"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2:10" x14ac:dyDescent="0.25"/>
    <row r="107" spans="2:10" x14ac:dyDescent="0.25"/>
    <row r="108" spans="2:10" x14ac:dyDescent="0.25"/>
    <row r="109" spans="2:10" x14ac:dyDescent="0.25"/>
    <row r="110" spans="2:10" x14ac:dyDescent="0.25"/>
    <row r="111" spans="2:10" x14ac:dyDescent="0.25"/>
    <row r="112" spans="2:10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</sheetData>
  <mergeCells count="8">
    <mergeCell ref="A91:J91"/>
    <mergeCell ref="A92:J92"/>
    <mergeCell ref="B1:J1"/>
    <mergeCell ref="A2:A3"/>
    <mergeCell ref="B2:D2"/>
    <mergeCell ref="E2:G2"/>
    <mergeCell ref="H2:J2"/>
    <mergeCell ref="A89:J89"/>
  </mergeCells>
  <printOptions horizontalCentered="1" verticalCentered="1"/>
  <pageMargins left="0.39370078740157483" right="0.39370078740157483" top="0.78740157480314965" bottom="0.59055118110236227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 GASTOS</vt:lpstr>
      <vt:lpstr>'EJECUCION DE GASTOS'!Área_de_impresión</vt:lpstr>
      <vt:lpstr>'EJECUCION DE GASTOS'!Títulos_a_imprimir</vt:lpstr>
    </vt:vector>
  </TitlesOfParts>
  <Manager>nortiz@claro.net.co</Manager>
  <Company>Derechos protegidos de autor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de Capacitación a las CAR</dc:title>
  <dc:creator>Edwin Giovanny Ortiz R.</dc:creator>
  <cp:keywords>Documento No Oficial</cp:keywords>
  <dc:description>Matriz elaborada por Néstor Ortiz Pérez, Consultor GIZ-MADS en el marco de PROMAC</dc:description>
  <cp:lastModifiedBy>DIANA MARCELA BELTRAN POVEDA</cp:lastModifiedBy>
  <cp:lastPrinted>2020-01-28T17:04:17Z</cp:lastPrinted>
  <dcterms:created xsi:type="dcterms:W3CDTF">2016-11-26T19:57:08Z</dcterms:created>
  <dcterms:modified xsi:type="dcterms:W3CDTF">2020-07-15T16:22:30Z</dcterms:modified>
  <cp:category>Capacitación</cp:category>
  <cp:contentStatus>Preliminar</cp:contentStatus>
</cp:coreProperties>
</file>