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arina-giron\Desktop\"/>
    </mc:Choice>
  </mc:AlternateContent>
  <bookViews>
    <workbookView xWindow="0" yWindow="0" windowWidth="24000" windowHeight="9630" tabRatio="753" firstSheet="2" activeTab="2"/>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78" l="1"/>
  <c r="C9" i="78"/>
  <c r="D9" i="78"/>
  <c r="G9" i="78"/>
  <c r="J9" i="78"/>
  <c r="P9" i="78" s="1"/>
  <c r="N9" i="78"/>
  <c r="B10" i="78"/>
  <c r="C10" i="78"/>
  <c r="D10" i="78"/>
  <c r="G10" i="78"/>
  <c r="J10" i="78"/>
  <c r="N10" i="78"/>
  <c r="P10" i="78" s="1"/>
  <c r="B11" i="78"/>
  <c r="C11" i="78"/>
  <c r="D11" i="78"/>
  <c r="G11" i="78"/>
  <c r="J11" i="78"/>
  <c r="P11" i="78" s="1"/>
  <c r="N11" i="78"/>
  <c r="B12" i="78"/>
  <c r="C12" i="78"/>
  <c r="D12" i="78"/>
  <c r="G12" i="78"/>
  <c r="J12" i="78"/>
  <c r="N12" i="78"/>
  <c r="P12" i="78"/>
  <c r="B13" i="78"/>
  <c r="C13" i="78"/>
  <c r="D13" i="78"/>
  <c r="G13" i="78"/>
  <c r="J13" i="78"/>
  <c r="P13" i="78" s="1"/>
  <c r="N13" i="78"/>
  <c r="B14" i="78"/>
  <c r="C14" i="78"/>
  <c r="D14" i="78"/>
  <c r="G14" i="78"/>
  <c r="J14" i="78"/>
  <c r="P14" i="78" s="1"/>
  <c r="N14" i="78"/>
  <c r="B15" i="78"/>
  <c r="C15" i="78"/>
  <c r="D15" i="78"/>
  <c r="G15" i="78"/>
  <c r="J15" i="78"/>
  <c r="N15" i="78"/>
  <c r="B16" i="78"/>
  <c r="C16" i="78"/>
  <c r="D16" i="78"/>
  <c r="G16" i="78"/>
  <c r="J16" i="78"/>
  <c r="P16" i="78" s="1"/>
  <c r="N16" i="78"/>
  <c r="B17" i="78"/>
  <c r="C17" i="78"/>
  <c r="D17" i="78"/>
  <c r="G17" i="78"/>
  <c r="J17" i="78"/>
  <c r="N17" i="78"/>
  <c r="B18" i="78"/>
  <c r="C18" i="78"/>
  <c r="D18" i="78"/>
  <c r="G18" i="78"/>
  <c r="J18" i="78"/>
  <c r="P18" i="78" s="1"/>
  <c r="N18" i="78"/>
  <c r="B19" i="78"/>
  <c r="C19" i="78"/>
  <c r="D19" i="78"/>
  <c r="G19" i="78"/>
  <c r="J19" i="78"/>
  <c r="N19" i="78"/>
  <c r="P19" i="78" s="1"/>
  <c r="B20" i="78"/>
  <c r="C20" i="78"/>
  <c r="D20" i="78"/>
  <c r="G20" i="78"/>
  <c r="J20" i="78"/>
  <c r="N20" i="78"/>
  <c r="B21" i="78"/>
  <c r="C21" i="78"/>
  <c r="D21" i="78"/>
  <c r="G21" i="78"/>
  <c r="J21" i="78"/>
  <c r="P21" i="78" s="1"/>
  <c r="N21" i="78"/>
  <c r="B22" i="78"/>
  <c r="C22" i="78"/>
  <c r="D22" i="78"/>
  <c r="G22" i="78"/>
  <c r="J22" i="78"/>
  <c r="P22" i="78" s="1"/>
  <c r="N22" i="78"/>
  <c r="B23" i="78"/>
  <c r="C23" i="78"/>
  <c r="D23" i="78"/>
  <c r="G23" i="78"/>
  <c r="J23" i="78"/>
  <c r="P23" i="78" s="1"/>
  <c r="N23" i="78"/>
  <c r="B24" i="78"/>
  <c r="C24" i="78"/>
  <c r="D24" i="78"/>
  <c r="G24" i="78"/>
  <c r="J24" i="78"/>
  <c r="N24" i="78"/>
  <c r="P24" i="78"/>
  <c r="B25" i="78"/>
  <c r="C25" i="78"/>
  <c r="D25" i="78"/>
  <c r="G25" i="78"/>
  <c r="J25" i="78"/>
  <c r="P25" i="78" s="1"/>
  <c r="N25" i="78"/>
  <c r="B26" i="78"/>
  <c r="C26" i="78"/>
  <c r="D26" i="78"/>
  <c r="G26" i="78"/>
  <c r="J26" i="78"/>
  <c r="P26" i="78" s="1"/>
  <c r="N26" i="78"/>
  <c r="B27" i="78"/>
  <c r="C27" i="78"/>
  <c r="D27" i="78"/>
  <c r="G27" i="78"/>
  <c r="J27" i="78"/>
  <c r="P27" i="78" s="1"/>
  <c r="N27" i="78"/>
  <c r="B28" i="78"/>
  <c r="C28" i="78"/>
  <c r="D28" i="78"/>
  <c r="G28" i="78"/>
  <c r="J28" i="78"/>
  <c r="P28" i="78" s="1"/>
  <c r="N28" i="78"/>
  <c r="B29" i="78"/>
  <c r="C29" i="78"/>
  <c r="D29" i="78"/>
  <c r="G29" i="78"/>
  <c r="J29" i="78"/>
  <c r="N29" i="78"/>
  <c r="P29" i="78"/>
  <c r="B30" i="78"/>
  <c r="C30" i="78"/>
  <c r="D30" i="78"/>
  <c r="G30" i="78"/>
  <c r="J30" i="78"/>
  <c r="P30" i="78" s="1"/>
  <c r="N30" i="78"/>
  <c r="B31" i="78"/>
  <c r="C31" i="78"/>
  <c r="D31" i="78"/>
  <c r="G31" i="78"/>
  <c r="J31" i="78"/>
  <c r="P31" i="78" s="1"/>
  <c r="N31" i="78"/>
  <c r="B32" i="78"/>
  <c r="C32" i="78"/>
  <c r="D32" i="78"/>
  <c r="G32" i="78"/>
  <c r="J32" i="78"/>
  <c r="N32" i="78"/>
  <c r="B33" i="78"/>
  <c r="C33" i="78"/>
  <c r="D33" i="78"/>
  <c r="G33" i="78"/>
  <c r="J33" i="78"/>
  <c r="P33" i="78" s="1"/>
  <c r="N33" i="78"/>
  <c r="B34" i="78"/>
  <c r="C34" i="78"/>
  <c r="D34" i="78"/>
  <c r="G34" i="78"/>
  <c r="J34" i="78"/>
  <c r="N34" i="78"/>
  <c r="P34" i="78" s="1"/>
  <c r="B35" i="78"/>
  <c r="C35" i="78"/>
  <c r="D35" i="78"/>
  <c r="G35" i="78"/>
  <c r="J35" i="78"/>
  <c r="P35" i="78" s="1"/>
  <c r="N35" i="78"/>
  <c r="B36" i="78"/>
  <c r="C36" i="78"/>
  <c r="D36" i="78"/>
  <c r="G36" i="78"/>
  <c r="J36" i="78"/>
  <c r="P36" i="78" s="1"/>
  <c r="N36" i="78"/>
  <c r="B37" i="78"/>
  <c r="C37" i="78"/>
  <c r="D37" i="78"/>
  <c r="G37" i="78"/>
  <c r="J37" i="78"/>
  <c r="N37" i="78"/>
  <c r="P37" i="78" s="1"/>
  <c r="B17" i="82"/>
  <c r="F17" i="82"/>
  <c r="I17" i="82"/>
  <c r="J17" i="82"/>
  <c r="L17" i="82"/>
  <c r="B18" i="82"/>
  <c r="F18" i="82"/>
  <c r="I18" i="82"/>
  <c r="J18" i="82"/>
  <c r="L18" i="82"/>
  <c r="B19" i="82"/>
  <c r="F19" i="82"/>
  <c r="I19" i="82"/>
  <c r="J19" i="82"/>
  <c r="L19" i="82"/>
  <c r="B20" i="82"/>
  <c r="F20" i="82"/>
  <c r="L20" i="82" s="1"/>
  <c r="I20" i="82"/>
  <c r="J20" i="82"/>
  <c r="B21" i="82"/>
  <c r="F21" i="82"/>
  <c r="L21" i="82" s="1"/>
  <c r="I21" i="82"/>
  <c r="J21" i="82"/>
  <c r="B22" i="82"/>
  <c r="F22" i="82"/>
  <c r="L22" i="82" s="1"/>
  <c r="I22" i="82"/>
  <c r="J22" i="82"/>
  <c r="B23" i="82"/>
  <c r="F23" i="82"/>
  <c r="I23" i="82"/>
  <c r="J23" i="82"/>
  <c r="L23" i="82"/>
  <c r="B24" i="82"/>
  <c r="F24" i="82"/>
  <c r="L24" i="82" s="1"/>
  <c r="I24" i="82"/>
  <c r="J24" i="82"/>
  <c r="B25" i="82"/>
  <c r="F25" i="82"/>
  <c r="L25" i="82" s="1"/>
  <c r="I25" i="82"/>
  <c r="J25" i="82"/>
  <c r="B26" i="82"/>
  <c r="F26" i="82"/>
  <c r="L26" i="82" s="1"/>
  <c r="I26" i="82"/>
  <c r="J26" i="82"/>
  <c r="B27" i="82"/>
  <c r="F27" i="82"/>
  <c r="L27" i="82" s="1"/>
  <c r="I27" i="82"/>
  <c r="J27" i="82"/>
  <c r="B28" i="82"/>
  <c r="F28" i="82"/>
  <c r="I28" i="82"/>
  <c r="J28" i="82"/>
  <c r="L28" i="82"/>
  <c r="B29" i="82"/>
  <c r="F29" i="82"/>
  <c r="L29" i="82" s="1"/>
  <c r="I29" i="82"/>
  <c r="J29" i="82"/>
  <c r="B30" i="82"/>
  <c r="F30" i="82"/>
  <c r="I30" i="82"/>
  <c r="J30" i="82"/>
  <c r="L30" i="82"/>
  <c r="B31" i="82"/>
  <c r="F31" i="82"/>
  <c r="L31" i="82" s="1"/>
  <c r="I31" i="82"/>
  <c r="J31" i="82"/>
  <c r="B32" i="82"/>
  <c r="F32" i="82"/>
  <c r="L32" i="82" s="1"/>
  <c r="I32" i="82"/>
  <c r="J32" i="82"/>
  <c r="B33" i="82"/>
  <c r="F33" i="82"/>
  <c r="L33" i="82" s="1"/>
  <c r="I33" i="82"/>
  <c r="J33" i="82"/>
  <c r="B34" i="82"/>
  <c r="F34" i="82"/>
  <c r="L34" i="82" s="1"/>
  <c r="I34" i="82"/>
  <c r="J34" i="82"/>
  <c r="B35" i="82"/>
  <c r="F35" i="82"/>
  <c r="I35" i="82"/>
  <c r="J35" i="82"/>
  <c r="L35" i="82"/>
  <c r="B36" i="82"/>
  <c r="F36" i="82"/>
  <c r="L36" i="82" s="1"/>
  <c r="I36" i="82"/>
  <c r="J36" i="82"/>
  <c r="C9" i="79"/>
  <c r="D9" i="79"/>
  <c r="G9" i="79"/>
  <c r="J9" i="79"/>
  <c r="N9" i="79"/>
  <c r="P9" i="79" s="1"/>
  <c r="C10" i="79"/>
  <c r="D10" i="79"/>
  <c r="G10" i="79"/>
  <c r="J10" i="79"/>
  <c r="N10" i="79"/>
  <c r="C11" i="79"/>
  <c r="D11" i="79"/>
  <c r="G11" i="79"/>
  <c r="J11" i="79"/>
  <c r="N11" i="79"/>
  <c r="P11" i="79" s="1"/>
  <c r="C12" i="79"/>
  <c r="D12" i="79"/>
  <c r="G12" i="79"/>
  <c r="J12" i="79"/>
  <c r="N12" i="79"/>
  <c r="C13" i="79"/>
  <c r="D13" i="79"/>
  <c r="G13" i="79"/>
  <c r="J13" i="79"/>
  <c r="N13" i="79"/>
  <c r="P13" i="79" s="1"/>
  <c r="C14" i="79"/>
  <c r="D14" i="79"/>
  <c r="G14" i="79"/>
  <c r="J14" i="79"/>
  <c r="N14" i="79"/>
  <c r="C15" i="79"/>
  <c r="D15" i="79"/>
  <c r="G15" i="79"/>
  <c r="J15" i="79"/>
  <c r="N15" i="79"/>
  <c r="P15" i="79" s="1"/>
  <c r="C16" i="79"/>
  <c r="D16" i="79"/>
  <c r="G16" i="79"/>
  <c r="J16" i="79"/>
  <c r="N16" i="79"/>
  <c r="C17" i="79"/>
  <c r="D17" i="79"/>
  <c r="G17" i="79"/>
  <c r="J17" i="79"/>
  <c r="N17" i="79"/>
  <c r="P17" i="79" s="1"/>
  <c r="C18" i="79"/>
  <c r="D18" i="79"/>
  <c r="G18" i="79"/>
  <c r="J18" i="79"/>
  <c r="N18" i="79"/>
  <c r="C19" i="79"/>
  <c r="D19" i="79"/>
  <c r="G19" i="79"/>
  <c r="J19" i="79"/>
  <c r="N19" i="79"/>
  <c r="P19" i="79" s="1"/>
  <c r="C20" i="79"/>
  <c r="D20" i="79"/>
  <c r="G20" i="79"/>
  <c r="J20" i="79"/>
  <c r="N20" i="79"/>
  <c r="C21" i="79"/>
  <c r="D21" i="79"/>
  <c r="G21" i="79"/>
  <c r="J21" i="79"/>
  <c r="N21" i="79"/>
  <c r="C22" i="79"/>
  <c r="D22" i="79"/>
  <c r="G22" i="79"/>
  <c r="J22" i="79"/>
  <c r="N22" i="79"/>
  <c r="C23" i="79"/>
  <c r="D23" i="79"/>
  <c r="G23" i="79"/>
  <c r="J23" i="79"/>
  <c r="N23" i="79"/>
  <c r="P23" i="79" s="1"/>
  <c r="C24" i="79"/>
  <c r="D24" i="79"/>
  <c r="G24" i="79"/>
  <c r="J24" i="79"/>
  <c r="N24" i="79"/>
  <c r="C25" i="79"/>
  <c r="D25" i="79"/>
  <c r="G25" i="79"/>
  <c r="J25" i="79"/>
  <c r="N25" i="79"/>
  <c r="C26" i="79"/>
  <c r="D26" i="79"/>
  <c r="G26" i="79"/>
  <c r="J26" i="79"/>
  <c r="N26" i="79"/>
  <c r="C27" i="79"/>
  <c r="D27" i="79"/>
  <c r="G27" i="79"/>
  <c r="J27" i="79"/>
  <c r="N27" i="79"/>
  <c r="P27" i="79" s="1"/>
  <c r="C28" i="79"/>
  <c r="D28" i="79"/>
  <c r="G28" i="79"/>
  <c r="J28" i="79"/>
  <c r="N28" i="79"/>
  <c r="C29" i="79"/>
  <c r="D29" i="79"/>
  <c r="G29" i="79"/>
  <c r="J29" i="79"/>
  <c r="N29" i="79"/>
  <c r="C30" i="79"/>
  <c r="D30" i="79"/>
  <c r="G30" i="79"/>
  <c r="J30" i="79"/>
  <c r="N30" i="79"/>
  <c r="C31" i="79"/>
  <c r="D31" i="79"/>
  <c r="G31" i="79"/>
  <c r="J31" i="79"/>
  <c r="N31" i="79"/>
  <c r="P31" i="79" s="1"/>
  <c r="C32" i="79"/>
  <c r="D32" i="79"/>
  <c r="G32" i="79"/>
  <c r="J32" i="79"/>
  <c r="N32" i="79"/>
  <c r="C33" i="79"/>
  <c r="D33" i="79"/>
  <c r="G33" i="79"/>
  <c r="J33" i="79"/>
  <c r="N33" i="79"/>
  <c r="C34" i="79"/>
  <c r="D34" i="79"/>
  <c r="G34" i="79"/>
  <c r="J34" i="79"/>
  <c r="N34" i="79"/>
  <c r="C35" i="79"/>
  <c r="D35" i="79"/>
  <c r="G35" i="79"/>
  <c r="J35" i="79"/>
  <c r="N35" i="79"/>
  <c r="P35" i="79" s="1"/>
  <c r="C36" i="79"/>
  <c r="D36" i="79"/>
  <c r="G36" i="79"/>
  <c r="J36" i="79"/>
  <c r="N36" i="79"/>
  <c r="C37" i="79"/>
  <c r="D37" i="79"/>
  <c r="G37" i="79"/>
  <c r="J37" i="79"/>
  <c r="N37" i="79"/>
  <c r="P36" i="79" l="1"/>
  <c r="P32" i="79"/>
  <c r="P28" i="79"/>
  <c r="P24" i="79"/>
  <c r="P20" i="79"/>
  <c r="P16" i="79"/>
  <c r="P12" i="79"/>
  <c r="P34" i="79"/>
  <c r="P30" i="79"/>
  <c r="P26" i="79"/>
  <c r="P22" i="79"/>
  <c r="P18" i="79"/>
  <c r="P14" i="79"/>
  <c r="P10" i="79"/>
  <c r="P32" i="78"/>
  <c r="P37" i="79"/>
  <c r="P33" i="79"/>
  <c r="P29" i="79"/>
  <c r="P25" i="79"/>
  <c r="P21" i="79"/>
  <c r="P20" i="78"/>
  <c r="P17" i="78"/>
  <c r="P15" i="78"/>
  <c r="B9" i="82"/>
  <c r="F9" i="82"/>
  <c r="I9" i="82"/>
  <c r="J9" i="82"/>
  <c r="L9" i="82"/>
  <c r="B10" i="82"/>
  <c r="F10" i="82"/>
  <c r="I10" i="82"/>
  <c r="J10" i="82"/>
  <c r="L10" i="82"/>
  <c r="B11" i="82"/>
  <c r="F11" i="82"/>
  <c r="I11" i="82"/>
  <c r="J11" i="82"/>
  <c r="B12" i="82"/>
  <c r="F12" i="82"/>
  <c r="L12" i="82" s="1"/>
  <c r="I12" i="82"/>
  <c r="J12" i="82"/>
  <c r="B13" i="82"/>
  <c r="F13" i="82"/>
  <c r="L13" i="82" s="1"/>
  <c r="I13" i="82"/>
  <c r="J13" i="82"/>
  <c r="B14" i="82"/>
  <c r="F14" i="82"/>
  <c r="L14" i="82" s="1"/>
  <c r="I14" i="82"/>
  <c r="J14" i="82"/>
  <c r="B15" i="82"/>
  <c r="F15" i="82"/>
  <c r="L15" i="82" s="1"/>
  <c r="I15" i="82"/>
  <c r="J15" i="82"/>
  <c r="B16" i="82"/>
  <c r="F16" i="82"/>
  <c r="L16" i="82" s="1"/>
  <c r="I16" i="82"/>
  <c r="J16" i="82"/>
  <c r="B37" i="82"/>
  <c r="F37" i="82"/>
  <c r="L37" i="82" s="1"/>
  <c r="I37" i="82"/>
  <c r="J37" i="82"/>
  <c r="B19" i="79"/>
  <c r="B20" i="79"/>
  <c r="B21" i="79"/>
  <c r="B22" i="79"/>
  <c r="B23" i="79"/>
  <c r="B24" i="79"/>
  <c r="B25" i="79"/>
  <c r="B26" i="79"/>
  <c r="B27" i="79"/>
  <c r="B28" i="79"/>
  <c r="B29" i="79"/>
  <c r="B30" i="79"/>
  <c r="B31" i="79"/>
  <c r="B32" i="79"/>
  <c r="B33" i="79"/>
  <c r="B34" i="79"/>
  <c r="B35" i="79"/>
  <c r="B36" i="79"/>
  <c r="B37" i="79"/>
  <c r="B8" i="78"/>
  <c r="L11" i="82" l="1"/>
  <c r="F8" i="82"/>
  <c r="L8" i="82" l="1"/>
  <c r="F66" i="82"/>
  <c r="D8" i="79"/>
  <c r="D8" i="78"/>
  <c r="B8" i="82" l="1"/>
  <c r="C8" i="79"/>
  <c r="B8" i="79"/>
  <c r="C8" i="78"/>
  <c r="I8" i="82" l="1"/>
  <c r="J8" i="82" s="1"/>
  <c r="J66" i="82" s="1"/>
  <c r="N8" i="79"/>
  <c r="N56" i="79" s="1"/>
  <c r="J8" i="79"/>
  <c r="J56" i="79" s="1"/>
  <c r="G8" i="79"/>
  <c r="N8" i="78"/>
  <c r="N63" i="78" s="1"/>
  <c r="J8" i="78"/>
  <c r="J63" i="78" s="1"/>
  <c r="G8" i="78"/>
  <c r="C8" i="81" l="1"/>
  <c r="D7" i="81"/>
  <c r="P8" i="79"/>
  <c r="P56" i="79" s="1"/>
  <c r="D6" i="81"/>
  <c r="P8" i="78"/>
  <c r="C6" i="81"/>
  <c r="D8" i="81"/>
  <c r="C7" i="81"/>
  <c r="L66" i="82" l="1"/>
  <c r="E8" i="81" s="1"/>
  <c r="C26" i="81" s="1"/>
  <c r="E7" i="81"/>
  <c r="AC11" i="81" s="1"/>
  <c r="AC13" i="81" s="1"/>
  <c r="AC15" i="81" s="1"/>
  <c r="P6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sharedStrings.xml><?xml version="1.0" encoding="utf-8"?>
<sst xmlns="http://schemas.openxmlformats.org/spreadsheetml/2006/main" count="4633" uniqueCount="2536">
  <si>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</si>
  <si>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</si>
  <si>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</si>
  <si>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</si>
  <si>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</si>
  <si>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</si>
  <si>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</si>
  <si>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</si>
  <si>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</si>
  <si>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</si>
  <si>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</si>
  <si>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</si>
  <si>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</si>
  <si>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</si>
  <si>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</si>
  <si>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</si>
  <si>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</si>
  <si>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</si>
  <si>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</si>
  <si>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</si>
  <si>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</si>
  <si>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</si>
  <si>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</si>
  <si>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</si>
  <si>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</si>
  <si>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</si>
  <si>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</si>
  <si>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</si>
  <si>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</si>
  <si>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</si>
  <si>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</si>
  <si>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</si>
  <si>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</si>
  <si>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</si>
  <si>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</si>
  <si>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</si>
  <si>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</si>
  <si>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</si>
  <si>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</si>
  <si>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</si>
  <si>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</si>
  <si>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</si>
  <si>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</si>
  <si>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</si>
  <si>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</si>
  <si>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</si>
  <si>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</si>
  <si>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</si>
  <si>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</si>
  <si>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</si>
  <si>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</si>
  <si>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</si>
  <si>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</si>
  <si>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</si>
  <si>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</si>
  <si>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</si>
  <si>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</si>
  <si>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</si>
  <si>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</si>
  <si>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</si>
  <si>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</si>
  <si>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</si>
  <si>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</si>
  <si>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</si>
  <si>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</si>
  <si>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</si>
  <si>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</si>
  <si>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</si>
  <si>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</si>
  <si>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</si>
  <si>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</si>
  <si>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</si>
  <si>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</si>
  <si>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</si>
  <si>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</si>
  <si>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</si>
  <si>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</si>
  <si>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</si>
  <si>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</si>
  <si>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</si>
  <si>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</si>
  <si>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</si>
  <si>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</si>
  <si>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</si>
  <si>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</si>
  <si>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</si>
  <si>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</si>
  <si>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</si>
  <si>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</si>
  <si>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</si>
  <si>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</si>
  <si>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</si>
  <si>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</si>
  <si>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</si>
  <si>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</si>
  <si>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</si>
  <si>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</si>
  <si>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</si>
  <si>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</si>
  <si>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</si>
  <si>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</si>
  <si>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</si>
  <si>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</si>
  <si>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</si>
  <si>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</si>
  <si>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</si>
  <si>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</si>
  <si>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</si>
  <si>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</si>
  <si>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</si>
  <si>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</si>
  <si>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</si>
  <si>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</si>
  <si>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</si>
  <si>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</si>
  <si>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</si>
  <si>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</si>
  <si>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</si>
  <si>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</si>
  <si>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</si>
  <si>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</si>
  <si>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</si>
  <si>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</si>
  <si>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</si>
  <si>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</si>
  <si>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</si>
  <si>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</si>
  <si>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</si>
  <si>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</si>
  <si>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</si>
  <si>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</si>
  <si>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</si>
  <si>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</si>
  <si>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</si>
  <si>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</si>
  <si>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</si>
  <si>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</si>
  <si>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</si>
  <si>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</si>
  <si>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</si>
  <si>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</si>
  <si>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</si>
  <si>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</si>
  <si>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</si>
  <si>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</si>
  <si>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</si>
  <si>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</si>
  <si>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</si>
  <si>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</si>
  <si>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</si>
  <si>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</si>
  <si>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</si>
  <si>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</si>
  <si>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</si>
  <si>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</si>
  <si>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</si>
  <si>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</si>
  <si>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</si>
  <si>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</si>
  <si>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</si>
  <si>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</si>
  <si>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</si>
  <si>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</si>
  <si>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</si>
  <si>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</si>
  <si>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</si>
  <si>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</si>
  <si>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</si>
  <si>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</si>
  <si>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</si>
  <si>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</si>
  <si>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</si>
  <si>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</si>
  <si>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</si>
  <si>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</si>
  <si>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</si>
  <si>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</si>
  <si>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</si>
  <si>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</si>
  <si>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</si>
  <si>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</si>
  <si>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</si>
  <si>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</si>
  <si>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</si>
  <si>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</si>
  <si>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</si>
  <si>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</si>
  <si>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</si>
  <si>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</si>
  <si>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</si>
  <si>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</si>
  <si>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</si>
  <si>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</si>
  <si>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</si>
  <si>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</si>
  <si>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</si>
  <si>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</si>
  <si>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</si>
  <si>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</si>
  <si>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</si>
  <si>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</si>
  <si>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</si>
  <si>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</si>
  <si>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</si>
  <si>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</si>
  <si>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</si>
  <si>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</si>
  <si>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</si>
  <si>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</si>
  <si>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</si>
  <si>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</si>
  <si>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</si>
  <si>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</si>
  <si>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</si>
  <si>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</si>
  <si>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</si>
  <si>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</si>
  <si>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</si>
  <si>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</si>
  <si>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</si>
  <si>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</si>
  <si>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</si>
  <si>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</si>
  <si>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</si>
  <si>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</si>
  <si>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</si>
  <si>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</si>
  <si>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</si>
  <si>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</si>
  <si>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</si>
  <si>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</si>
  <si>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</si>
  <si>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</si>
  <si>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</si>
  <si>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</si>
  <si>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</si>
  <si>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</si>
  <si>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</si>
  <si>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</si>
  <si>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</si>
  <si>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</si>
  <si>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</si>
  <si>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</si>
  <si>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</si>
  <si>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</si>
  <si>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</si>
  <si>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</si>
  <si>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</si>
  <si>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</si>
  <si>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</si>
  <si>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</si>
  <si>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</si>
  <si>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</si>
  <si>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</si>
  <si>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</si>
  <si>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</si>
  <si>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</si>
  <si>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</si>
  <si>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</si>
  <si>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</si>
  <si>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</si>
  <si>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</si>
  <si>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</si>
  <si>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</si>
  <si>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</si>
  <si>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</si>
  <si>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</si>
  <si>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</si>
  <si>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</si>
  <si>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</si>
  <si>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</si>
  <si>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</si>
  <si>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</si>
  <si>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</si>
  <si>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</si>
  <si>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</si>
  <si>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</si>
  <si>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</si>
  <si>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</si>
  <si>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</si>
  <si>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</si>
  <si>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</si>
  <si>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</si>
  <si>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</si>
  <si>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</si>
  <si>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</si>
  <si>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</si>
  <si>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</si>
  <si>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</si>
  <si>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</si>
  <si>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</si>
  <si>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</si>
  <si>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</si>
  <si>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</si>
  <si>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</si>
  <si>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</si>
  <si>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</si>
  <si>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</si>
  <si>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</si>
  <si>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</si>
  <si>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</si>
  <si>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</si>
  <si>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</si>
  <si>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</si>
  <si>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</si>
  <si>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</si>
  <si>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</si>
  <si>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</si>
  <si>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</si>
  <si>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</si>
  <si>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</si>
  <si>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</si>
  <si>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</si>
  <si>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</si>
  <si>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</si>
  <si>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</si>
  <si>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</si>
  <si>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</si>
  <si>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</si>
  <si>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</si>
  <si>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</si>
  <si>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</si>
  <si>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</si>
  <si>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</si>
  <si>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</si>
  <si>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</si>
  <si>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</si>
  <si>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</si>
  <si>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</si>
  <si>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</si>
  <si>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</si>
  <si>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</si>
  <si>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</si>
  <si>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</si>
  <si>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</si>
  <si>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</si>
  <si>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</si>
  <si>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</si>
  <si>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</si>
  <si>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</si>
  <si>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</si>
  <si>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</si>
  <si>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</si>
  <si>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</si>
  <si>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</si>
  <si>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</si>
  <si>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</si>
  <si>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</si>
  <si>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</si>
  <si>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</si>
  <si>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</si>
  <si>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</si>
  <si>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</si>
  <si>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</si>
  <si>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</si>
  <si>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</si>
  <si>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</si>
  <si>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</si>
  <si>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</si>
  <si>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</si>
  <si>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</si>
  <si>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</si>
  <si>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</si>
  <si>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</si>
  <si>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</si>
  <si>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</si>
  <si>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</si>
  <si>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</si>
  <si>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</si>
  <si>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</si>
  <si>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</si>
  <si>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</si>
  <si>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</si>
  <si>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</si>
  <si>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</si>
  <si>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</si>
  <si>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</si>
  <si>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</si>
  <si>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</si>
  <si>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</si>
  <si>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</si>
  <si>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</si>
  <si>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</si>
  <si>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</si>
  <si>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</si>
  <si>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</si>
  <si>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</si>
  <si>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</si>
  <si>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</si>
  <si>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</si>
  <si>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</si>
  <si>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</si>
  <si>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</si>
  <si>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</si>
  <si>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</si>
  <si>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</si>
  <si>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</si>
  <si>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</si>
  <si>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</si>
  <si>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</si>
  <si>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</si>
  <si>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</si>
  <si>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</si>
  <si>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</si>
  <si>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</si>
  <si>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</si>
  <si>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</si>
  <si>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</si>
  <si>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</si>
  <si>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</si>
  <si>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</si>
  <si>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</si>
  <si>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</si>
  <si>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</si>
  <si>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</si>
  <si>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</si>
  <si>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</si>
  <si>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</si>
  <si>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</si>
  <si>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</si>
  <si>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</si>
  <si>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</si>
  <si>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</si>
  <si>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</si>
  <si>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</si>
  <si>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</si>
  <si>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</si>
  <si>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</si>
  <si>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</si>
  <si>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</si>
  <si>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</si>
  <si>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</si>
  <si>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</si>
  <si>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</si>
  <si>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</si>
  <si>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</si>
  <si>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</si>
  <si>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</si>
  <si>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</si>
  <si>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</si>
  <si>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</si>
  <si>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</si>
  <si>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</si>
  <si>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</si>
  <si>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</si>
  <si>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</si>
  <si>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</si>
  <si>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</si>
  <si>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</si>
  <si>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</si>
  <si>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</si>
  <si>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</si>
  <si>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</si>
  <si>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</si>
  <si>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</si>
  <si>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</si>
  <si>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</si>
  <si>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</si>
  <si>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</si>
  <si>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</si>
  <si>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</si>
  <si>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</si>
  <si>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</si>
  <si>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</si>
  <si>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</si>
  <si>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</si>
  <si>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</si>
  <si>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</si>
  <si>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</si>
  <si>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</si>
  <si>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</si>
  <si>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</si>
  <si>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</si>
  <si>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</si>
  <si>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</si>
  <si>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</si>
  <si>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</si>
  <si>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</si>
  <si>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</si>
  <si>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</si>
  <si>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</si>
  <si>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</si>
  <si>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</si>
  <si>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</si>
  <si>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</si>
  <si>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</si>
  <si>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</si>
  <si>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</si>
  <si>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</si>
  <si>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</si>
  <si>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</si>
  <si>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</si>
  <si>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</si>
  <si>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</si>
  <si>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</si>
  <si>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</si>
  <si>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</si>
  <si>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</si>
  <si>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</si>
  <si>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</si>
  <si>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</si>
  <si>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</si>
  <si>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</si>
  <si>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</si>
  <si>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</si>
  <si>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</si>
  <si>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</si>
  <si>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</si>
  <si>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</si>
  <si>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</si>
  <si>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</si>
  <si>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</si>
  <si>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</si>
  <si>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</si>
  <si>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</si>
  <si>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</si>
  <si>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</si>
  <si>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</si>
  <si>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</si>
  <si>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</si>
  <si>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</si>
  <si>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</si>
  <si>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</si>
  <si>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</si>
  <si>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</si>
  <si>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</si>
  <si>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</si>
  <si>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</si>
  <si>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</si>
  <si>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</si>
  <si>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</si>
  <si>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</si>
  <si>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</si>
  <si>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</si>
  <si>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</si>
  <si>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</si>
  <si>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</si>
  <si>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</si>
  <si>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</si>
  <si>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</si>
  <si>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</si>
  <si>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</si>
  <si>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</si>
  <si>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</si>
  <si>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</si>
  <si>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</si>
  <si>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</si>
  <si>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</si>
  <si>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</si>
  <si>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</si>
  <si>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</si>
  <si>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</si>
  <si>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</si>
  <si>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</si>
  <si>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</si>
  <si>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</si>
  <si>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</si>
  <si>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</si>
  <si>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</si>
  <si>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</si>
  <si>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</si>
  <si>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</si>
  <si>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</si>
  <si>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</si>
  <si>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</si>
  <si>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</si>
  <si>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</si>
  <si>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</si>
  <si>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</si>
  <si>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</si>
  <si>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</si>
  <si>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</si>
  <si>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</si>
  <si>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</si>
  <si>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</si>
  <si>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</si>
  <si>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</si>
  <si>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</si>
  <si>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</si>
  <si>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</si>
  <si>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</si>
  <si>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</si>
  <si>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</si>
  <si>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</si>
  <si>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</si>
  <si>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</si>
  <si>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</si>
  <si>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</si>
  <si>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</si>
  <si>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</si>
  <si>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</si>
  <si>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</si>
  <si>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</si>
  <si>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</si>
  <si>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</si>
  <si>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</si>
  <si>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</si>
  <si>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</si>
  <si>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</si>
  <si>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</si>
  <si>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</si>
  <si>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</si>
  <si>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</si>
  <si>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</si>
  <si>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</si>
  <si>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</si>
  <si>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</si>
  <si>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</si>
  <si>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</si>
  <si>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</si>
  <si>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</si>
  <si>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</si>
  <si>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</si>
  <si>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</si>
  <si>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</si>
  <si>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</si>
  <si>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</si>
  <si>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</si>
  <si>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</si>
  <si>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</si>
  <si>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</si>
  <si>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</si>
  <si>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</si>
  <si>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</si>
  <si>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</si>
  <si>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</si>
  <si>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</si>
  <si>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</si>
  <si>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</si>
  <si>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</si>
  <si>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</si>
  <si>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</si>
  <si>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</si>
  <si>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</si>
  <si>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</si>
  <si>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</si>
  <si>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</si>
  <si>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</si>
  <si>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</si>
  <si>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</si>
  <si>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</si>
  <si>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</si>
  <si>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</si>
  <si>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</si>
  <si>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</si>
  <si>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</si>
  <si>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</si>
  <si>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</si>
  <si>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</si>
  <si>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</si>
  <si>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</si>
  <si>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</si>
  <si>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</si>
  <si>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</si>
  <si>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</si>
  <si>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</si>
  <si>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</si>
  <si>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</si>
  <si>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</si>
  <si>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</si>
  <si>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</si>
  <si>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</si>
  <si>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</si>
  <si>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</si>
  <si>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</si>
  <si>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</si>
  <si>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</si>
  <si>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</si>
  <si>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</si>
  <si>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</si>
  <si>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</si>
  <si>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</si>
  <si>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</si>
  <si>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</si>
  <si>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</si>
  <si>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</si>
  <si>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</si>
  <si>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</si>
  <si>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</si>
  <si>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</si>
  <si>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</si>
  <si>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</si>
  <si>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</si>
  <si>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</si>
  <si>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</si>
  <si>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</si>
  <si>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</si>
  <si>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</si>
  <si>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</si>
  <si>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</si>
  <si>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</si>
  <si>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</si>
  <si>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</si>
  <si>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</si>
  <si>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</si>
  <si>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</si>
  <si>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</si>
  <si>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</si>
  <si>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</si>
  <si>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</si>
  <si>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</si>
  <si>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</si>
  <si>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</si>
  <si>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</si>
  <si>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</si>
  <si>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</si>
  <si>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</si>
  <si>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</si>
  <si>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</si>
  <si>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</si>
  <si>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</si>
  <si>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</si>
  <si>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</si>
  <si>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</si>
  <si>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</si>
  <si>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</si>
  <si>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</si>
  <si>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</si>
  <si>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</si>
  <si>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</si>
  <si>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</si>
  <si>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</si>
  <si>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</si>
  <si>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</si>
  <si>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</si>
  <si>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</si>
  <si>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</si>
  <si>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</si>
  <si>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</si>
  <si>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</si>
  <si>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</si>
  <si>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</si>
  <si>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</si>
  <si>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</si>
  <si>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</si>
  <si>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</si>
  <si>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</si>
  <si>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</si>
  <si>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</si>
  <si>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</si>
  <si>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</si>
  <si>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</si>
  <si>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</si>
  <si>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</si>
  <si>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</si>
  <si>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</si>
  <si>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</si>
  <si>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</si>
  <si>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</si>
  <si>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</si>
  <si>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</si>
  <si>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</si>
  <si>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</si>
  <si>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</si>
  <si>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</si>
  <si>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</si>
  <si>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</si>
  <si>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</si>
  <si>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</si>
  <si>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</si>
  <si>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</si>
  <si>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</si>
  <si>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</si>
  <si>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</si>
  <si>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</si>
  <si>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</si>
  <si>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</si>
  <si>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</si>
  <si>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</si>
  <si>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</si>
  <si>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</si>
  <si>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</si>
  <si>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</si>
  <si>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</si>
  <si>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</si>
  <si>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</si>
  <si>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</si>
  <si>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</si>
  <si>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</si>
  <si>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</si>
  <si>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</si>
  <si>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</si>
  <si>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</si>
  <si>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</si>
  <si>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</si>
  <si>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</si>
  <si>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</si>
  <si>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</si>
  <si>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</si>
  <si>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</si>
  <si>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</si>
  <si>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</si>
  <si>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</si>
  <si>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</si>
  <si>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</si>
  <si>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</si>
  <si>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</si>
  <si>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</si>
  <si>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</si>
  <si>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</si>
  <si>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</si>
  <si>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</si>
  <si>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</si>
  <si>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</si>
  <si>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</si>
  <si>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</si>
  <si>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</si>
  <si>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</si>
  <si>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</si>
  <si>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</si>
  <si>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</si>
  <si>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</si>
  <si>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</si>
  <si>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</si>
  <si>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</si>
  <si>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</si>
  <si>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</si>
  <si>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</si>
  <si>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</si>
  <si>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</si>
  <si>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</si>
  <si>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</si>
  <si>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</si>
  <si>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</si>
  <si>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</si>
  <si>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</si>
  <si>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</si>
  <si>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</si>
  <si>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</si>
  <si>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</si>
  <si>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</si>
  <si>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</si>
  <si>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</si>
  <si>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</si>
  <si>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</si>
  <si>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</si>
  <si>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</si>
  <si>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</si>
  <si>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</si>
  <si>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</si>
  <si>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</si>
  <si>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</si>
  <si>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</si>
  <si>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</si>
  <si>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</si>
  <si>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</si>
  <si>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</si>
  <si>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</si>
  <si>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</si>
  <si>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</si>
  <si>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</si>
  <si>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</si>
  <si>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</si>
  <si>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</si>
  <si>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</si>
  <si>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</si>
  <si>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</si>
  <si>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</si>
  <si>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</si>
  <si>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</si>
  <si>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</si>
  <si>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</si>
  <si>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</si>
  <si>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</si>
  <si>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</si>
  <si>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</si>
  <si>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</si>
  <si>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</si>
  <si>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</si>
  <si>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</si>
  <si>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</si>
  <si>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</si>
  <si>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</si>
  <si>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</si>
  <si>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</si>
  <si>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</si>
  <si>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</si>
  <si>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</si>
  <si>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</si>
  <si>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</si>
  <si>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</si>
  <si>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</si>
  <si>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</si>
  <si>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</si>
  <si>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</si>
  <si>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</si>
  <si>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</si>
  <si>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</si>
  <si>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</si>
  <si>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</si>
  <si>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</si>
  <si>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</si>
  <si>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</si>
  <si>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</si>
  <si>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</si>
  <si>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</si>
  <si>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</si>
  <si>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</si>
  <si>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</si>
  <si>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</si>
  <si>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</si>
  <si>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</si>
  <si>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</si>
  <si>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</si>
  <si>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</si>
  <si>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</si>
  <si>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</si>
  <si>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</si>
  <si>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</si>
  <si>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</si>
  <si>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</si>
  <si>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</si>
  <si>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</si>
  <si>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</si>
  <si>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</si>
  <si>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</si>
  <si>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</si>
  <si>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</si>
  <si>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</si>
  <si>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</si>
  <si>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</si>
  <si>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</si>
  <si>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</si>
  <si>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</si>
  <si>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</si>
  <si>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</si>
  <si>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</si>
  <si>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</si>
  <si>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</si>
  <si>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</si>
  <si>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</si>
  <si>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</si>
  <si>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</si>
  <si>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</si>
  <si>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</si>
  <si>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</si>
  <si>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</si>
  <si>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</si>
  <si>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</si>
  <si>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</si>
  <si>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</si>
  <si>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</si>
  <si>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</si>
  <si>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</si>
  <si>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</si>
  <si>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</si>
  <si>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</si>
  <si>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</si>
  <si>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</si>
  <si>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</si>
  <si>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</si>
  <si>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</si>
  <si>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</si>
  <si>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</si>
  <si>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</si>
  <si>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</si>
  <si>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</si>
  <si>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</si>
  <si>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</si>
  <si>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</si>
  <si>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</si>
  <si>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</si>
  <si>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</si>
  <si>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</si>
  <si>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</si>
  <si>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</si>
  <si>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</si>
  <si>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</si>
  <si>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</si>
  <si>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</si>
  <si>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</si>
  <si>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</si>
  <si>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</si>
  <si>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</si>
  <si>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</si>
  <si>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</si>
  <si>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</si>
  <si>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</si>
  <si>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</si>
  <si>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</si>
  <si>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</si>
  <si>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</si>
  <si>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</si>
  <si>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</si>
  <si>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</si>
  <si>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</si>
  <si>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</si>
  <si>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</si>
  <si>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</si>
  <si>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</si>
  <si>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</si>
  <si>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</si>
  <si>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</si>
  <si>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</si>
  <si>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</si>
  <si>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</si>
  <si>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</si>
  <si>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</si>
  <si>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</si>
  <si>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</si>
  <si>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</si>
  <si>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</si>
  <si>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</si>
  <si>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</si>
  <si>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</si>
  <si>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</si>
  <si>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</si>
  <si>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</si>
  <si>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</si>
  <si>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</si>
  <si>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</si>
  <si>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</si>
  <si>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</si>
  <si>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</si>
  <si>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</si>
  <si>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</si>
  <si>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</si>
  <si>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</si>
  <si>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</si>
  <si>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</si>
  <si>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</si>
  <si>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</si>
  <si>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</si>
  <si>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</si>
  <si>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</si>
  <si>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</si>
  <si>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</si>
  <si>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</si>
  <si>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</si>
  <si>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</si>
  <si>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</si>
  <si>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</si>
  <si>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</si>
  <si>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</si>
  <si>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</si>
  <si>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</si>
  <si>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</si>
  <si>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</si>
  <si>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</si>
  <si>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</si>
  <si>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</si>
  <si>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</si>
  <si>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</si>
  <si>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</si>
  <si>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</si>
  <si>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</si>
  <si>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</si>
  <si>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</si>
  <si>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</si>
  <si>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</si>
  <si>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</si>
  <si>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</si>
  <si>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</si>
  <si>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</si>
  <si>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</si>
  <si>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</si>
  <si>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</si>
  <si>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</si>
  <si>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</si>
  <si>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</si>
  <si>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</si>
  <si>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</si>
  <si>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</si>
  <si>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</si>
  <si>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</si>
  <si>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</si>
  <si>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</si>
  <si>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</si>
  <si>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</si>
  <si>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</si>
  <si>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</si>
  <si>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</si>
  <si>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</si>
  <si>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</si>
  <si>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</si>
  <si>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</si>
  <si>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</si>
  <si>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</si>
  <si>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</si>
  <si>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</si>
  <si>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</si>
  <si>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</si>
  <si>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</si>
  <si>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</si>
  <si>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</si>
  <si>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</si>
  <si>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</si>
  <si>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</si>
  <si>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</si>
  <si>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</si>
  <si>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</si>
  <si>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</si>
  <si>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</si>
  <si>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</si>
  <si>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</si>
  <si>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</si>
  <si>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</si>
  <si>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</si>
  <si>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</si>
  <si>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</si>
  <si>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</si>
  <si>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</si>
  <si>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</si>
  <si>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</si>
  <si>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</si>
  <si>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</si>
  <si>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</si>
  <si>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</si>
  <si>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</si>
  <si>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</si>
  <si>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</si>
  <si>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</si>
  <si>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</si>
  <si>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</si>
  <si>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</si>
  <si>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</si>
  <si>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</si>
  <si>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</si>
  <si>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</si>
  <si>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</si>
  <si>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</si>
  <si>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</si>
  <si>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</si>
  <si>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</si>
  <si>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</si>
  <si>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</si>
  <si>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</si>
  <si>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</si>
  <si>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</si>
  <si>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</si>
  <si>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</si>
  <si>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</si>
  <si>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</si>
  <si>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</si>
  <si>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</si>
  <si>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</si>
  <si>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</si>
  <si>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</si>
  <si>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</si>
  <si>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</si>
  <si>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</si>
  <si>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</si>
  <si>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</si>
  <si>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</si>
  <si>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</si>
  <si>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</si>
  <si>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</si>
  <si>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</si>
  <si>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</si>
  <si>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</si>
  <si>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</si>
  <si>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</si>
  <si>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</si>
  <si>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</si>
  <si>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</si>
  <si>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</si>
  <si>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</si>
  <si>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</si>
  <si>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</si>
  <si>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</si>
  <si>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</si>
  <si>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</si>
  <si>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</si>
  <si>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</si>
  <si>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</si>
  <si>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</si>
  <si>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</si>
  <si>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</si>
  <si>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</si>
  <si>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</si>
  <si>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</si>
  <si>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</si>
  <si>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</si>
  <si>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</si>
  <si>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</si>
  <si>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</si>
  <si>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</si>
  <si>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</si>
  <si>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</si>
  <si>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</si>
  <si>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</si>
  <si>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</si>
  <si>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</si>
  <si>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</si>
  <si>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</si>
  <si>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</si>
  <si>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</si>
  <si>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</si>
  <si>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</si>
  <si>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</si>
  <si>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</si>
  <si>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</si>
  <si>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</si>
  <si>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</si>
  <si>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</si>
  <si>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</si>
  <si>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</si>
  <si>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</si>
  <si>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</si>
  <si>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</si>
  <si>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</si>
  <si>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</si>
  <si>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</si>
  <si>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</si>
  <si>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</si>
  <si>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</si>
  <si>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</si>
  <si>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</si>
  <si>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</si>
  <si>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</si>
  <si>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</si>
  <si>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</si>
  <si>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</si>
  <si>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</si>
  <si>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</si>
  <si>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</si>
  <si>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</si>
  <si>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</si>
  <si>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</si>
  <si>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</si>
  <si>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</si>
  <si>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</si>
  <si>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</si>
  <si>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</si>
  <si>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</si>
  <si>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</si>
  <si>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</si>
  <si>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</si>
  <si>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</si>
  <si>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</si>
  <si>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</si>
  <si>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</si>
  <si>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</si>
  <si>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</si>
  <si>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</si>
  <si>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</si>
  <si>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</si>
  <si>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</si>
  <si>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</si>
  <si>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</si>
  <si>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</si>
  <si>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</si>
  <si>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</si>
  <si>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</si>
  <si>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</si>
  <si>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</si>
  <si>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</si>
  <si>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</si>
  <si>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</si>
  <si>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</si>
  <si>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</si>
  <si>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</si>
  <si>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</si>
  <si>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</si>
  <si>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</si>
  <si>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</si>
  <si>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</si>
  <si>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</si>
  <si>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</si>
  <si>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</si>
  <si>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</si>
  <si>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</si>
  <si>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</si>
  <si>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</si>
  <si>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</si>
  <si>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</si>
  <si>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</si>
  <si>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</si>
  <si>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</si>
  <si>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</si>
  <si>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</si>
  <si>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</si>
  <si>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</si>
  <si>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</si>
  <si>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</si>
  <si>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</si>
  <si>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</si>
  <si>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</si>
  <si>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</si>
  <si>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</si>
  <si>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</si>
  <si>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</si>
  <si>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</si>
  <si>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</si>
  <si>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</si>
  <si>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</si>
  <si>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</si>
  <si>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</si>
  <si>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</si>
  <si>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</si>
  <si>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</si>
  <si>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</si>
  <si>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</si>
  <si>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</si>
  <si>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</si>
  <si>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</si>
  <si>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</si>
  <si>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</si>
  <si>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</si>
  <si>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</si>
  <si>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</si>
  <si>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</si>
  <si>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</si>
  <si>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</si>
  <si>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</si>
  <si>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</si>
  <si>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</si>
  <si>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</si>
  <si>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</si>
  <si>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</si>
  <si>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</si>
  <si>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</si>
  <si>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</si>
  <si>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</si>
  <si>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</si>
  <si>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</si>
  <si>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</si>
  <si>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</si>
  <si>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</si>
  <si>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</si>
  <si>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</si>
  <si>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</si>
  <si>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</si>
  <si>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</si>
  <si>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</si>
  <si>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</si>
  <si>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</si>
  <si>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</si>
  <si>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</si>
  <si>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</si>
  <si>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</si>
  <si>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</si>
  <si>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</si>
  <si>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</si>
  <si>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</si>
  <si>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</si>
  <si>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</si>
  <si>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</si>
  <si>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</si>
  <si>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</si>
  <si>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</si>
  <si>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</si>
  <si>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</si>
  <si>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</si>
  <si>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</si>
  <si>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</si>
  <si>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</si>
  <si>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</si>
  <si>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</si>
  <si>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</si>
  <si>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</si>
  <si>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</si>
  <si>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</si>
  <si>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</si>
  <si>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</si>
  <si>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</si>
  <si>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</si>
  <si>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</si>
  <si>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</si>
  <si>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</si>
  <si>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</si>
  <si>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</si>
  <si>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</si>
  <si>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</si>
  <si>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</si>
  <si>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</si>
  <si>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</si>
  <si>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</si>
  <si>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</si>
  <si>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</si>
  <si>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</si>
  <si>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</si>
  <si>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</si>
  <si>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</si>
  <si>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</si>
  <si>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</si>
  <si>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</si>
  <si>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</si>
  <si>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</si>
  <si>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</si>
  <si>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</si>
  <si>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</si>
  <si>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</si>
  <si>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</si>
  <si>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</si>
  <si>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</si>
  <si>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</si>
  <si>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</si>
  <si>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</si>
  <si>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</si>
  <si>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</si>
  <si>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</si>
  <si>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</si>
  <si>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</si>
  <si>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</si>
  <si>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</si>
  <si>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</si>
  <si>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</si>
  <si>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</si>
  <si>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</si>
  <si>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</si>
  <si>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</si>
  <si>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</si>
  <si>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</si>
  <si>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</si>
  <si>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</si>
  <si>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</si>
  <si>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</si>
  <si>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</si>
  <si>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</si>
  <si>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</si>
  <si>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</si>
  <si>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</si>
  <si>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</si>
  <si>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</si>
  <si>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</si>
  <si>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</si>
  <si>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</si>
  <si>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</si>
  <si>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</si>
  <si>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</si>
  <si>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</si>
  <si>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</si>
  <si>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</si>
  <si>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</si>
  <si>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</si>
  <si>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</si>
  <si>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</si>
  <si>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</si>
  <si>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</si>
  <si>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</si>
  <si>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</si>
  <si>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</si>
  <si>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</si>
  <si>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</si>
  <si>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</si>
  <si>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</si>
  <si>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</si>
  <si>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</si>
  <si>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</si>
  <si>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</si>
  <si>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</si>
  <si>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</si>
  <si>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</si>
  <si>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</si>
  <si>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</si>
  <si>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</si>
  <si>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</si>
  <si>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</si>
  <si>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</si>
  <si>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</si>
  <si>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</si>
  <si>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</si>
  <si>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</si>
  <si>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</si>
  <si>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</si>
  <si>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</si>
  <si>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</si>
  <si>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</si>
  <si>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</si>
  <si>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</si>
  <si>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</si>
  <si>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</si>
  <si>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</si>
  <si>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</si>
  <si>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</si>
  <si>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</si>
  <si>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</si>
  <si>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</si>
  <si>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</si>
  <si>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</si>
  <si>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</si>
  <si>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</si>
  <si>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</si>
  <si>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</si>
  <si>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</si>
  <si>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</si>
  <si>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</si>
  <si>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</si>
  <si>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</si>
  <si>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</si>
  <si>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</si>
  <si>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</si>
  <si>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</si>
  <si>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</si>
  <si>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</si>
  <si>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</si>
  <si>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</si>
  <si>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</si>
  <si>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</si>
  <si>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</si>
  <si>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</si>
  <si>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</si>
  <si>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</si>
  <si>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</si>
  <si>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</si>
  <si>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</si>
  <si>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</si>
  <si>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</si>
  <si>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</si>
  <si>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</si>
  <si>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</si>
  <si>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</si>
  <si>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</si>
  <si>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</si>
  <si>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</si>
  <si>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</si>
  <si>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</si>
  <si>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</si>
  <si>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</si>
  <si>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</si>
  <si>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</si>
  <si>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</si>
  <si>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</si>
  <si>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</si>
  <si>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</si>
  <si>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</si>
  <si>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</si>
  <si>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</si>
  <si>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</si>
  <si>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</si>
  <si>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</si>
  <si>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</si>
  <si>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</si>
  <si>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</si>
  <si>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</si>
  <si>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</si>
  <si>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</si>
  <si>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</si>
  <si>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</si>
  <si>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</si>
  <si>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</si>
  <si>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</si>
  <si>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</si>
  <si>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</si>
  <si>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</si>
  <si>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</si>
  <si>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</si>
  <si>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</si>
  <si>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</si>
  <si>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</si>
  <si>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</si>
  <si>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</si>
  <si>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</si>
  <si>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</si>
  <si>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</si>
  <si>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</si>
  <si>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</si>
  <si>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</si>
  <si>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</si>
  <si>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</si>
  <si>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</si>
  <si>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</si>
  <si>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</si>
  <si>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</si>
  <si>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</si>
  <si>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</si>
  <si>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</si>
  <si>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</si>
  <si>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</si>
  <si>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</si>
  <si>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</si>
  <si>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</si>
  <si>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</si>
  <si>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</si>
  <si>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</si>
  <si>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</si>
  <si>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</si>
  <si>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</si>
  <si>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</si>
  <si>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</si>
  <si>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</si>
  <si>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</si>
  <si>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</si>
  <si>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</si>
  <si>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</si>
  <si>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</si>
  <si>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</si>
  <si>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</si>
  <si>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</si>
  <si>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</si>
  <si>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</si>
  <si>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</si>
  <si>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</si>
  <si>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</si>
  <si>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</si>
  <si>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</si>
  <si>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</si>
  <si>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</si>
  <si>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</si>
  <si>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</si>
  <si>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</si>
  <si>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</si>
  <si>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</si>
  <si>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</si>
  <si>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</si>
  <si>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</si>
  <si>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</si>
  <si>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</si>
  <si>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</si>
  <si>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</si>
  <si>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</si>
  <si>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</si>
  <si>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</si>
  <si>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</si>
  <si>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</si>
  <si>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</si>
  <si>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</si>
  <si>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</si>
  <si>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</si>
  <si>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</si>
  <si>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</si>
  <si>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</si>
  <si>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</si>
  <si>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</si>
  <si>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</si>
  <si>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</si>
  <si>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</si>
  <si>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</si>
  <si>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</si>
  <si>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</si>
  <si>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</si>
  <si>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</si>
  <si>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</si>
  <si>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</si>
  <si>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</si>
  <si>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</si>
  <si>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</si>
  <si>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</si>
  <si>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</si>
  <si>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</si>
  <si>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</si>
  <si>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</si>
  <si>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</si>
  <si>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</si>
  <si>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</si>
  <si>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</si>
  <si>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</si>
  <si>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</si>
  <si>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</si>
  <si>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</si>
  <si>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</si>
  <si>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</si>
  <si>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</si>
  <si>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</si>
  <si>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</si>
  <si>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</si>
  <si>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</si>
  <si>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</si>
  <si>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</si>
  <si>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</si>
  <si>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</si>
  <si>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</si>
  <si>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</si>
  <si>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</si>
  <si>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</si>
  <si>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</si>
  <si>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</si>
  <si>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</si>
  <si>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</si>
  <si>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</si>
  <si>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</si>
  <si>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</si>
  <si>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</si>
  <si>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</si>
  <si>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</si>
  <si>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</si>
  <si>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</si>
  <si>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</si>
  <si>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</si>
  <si>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</si>
  <si>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</si>
  <si>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</si>
  <si>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</si>
  <si>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</si>
  <si>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</si>
  <si>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</si>
  <si>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</si>
  <si>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</si>
  <si>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</si>
  <si>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</si>
  <si>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</si>
  <si>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</si>
  <si>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</si>
  <si>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</si>
  <si>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</si>
  <si>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</si>
  <si>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</si>
  <si>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</si>
  <si>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</si>
  <si>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</si>
  <si>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</si>
  <si>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</si>
  <si>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</si>
  <si>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</si>
  <si>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</si>
  <si>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</si>
  <si>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</si>
  <si>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</si>
  <si>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</si>
  <si>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</si>
  <si>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</si>
  <si>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</si>
  <si>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</si>
  <si>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</si>
  <si>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</si>
  <si>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</si>
  <si>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</si>
  <si>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</si>
  <si>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</si>
  <si>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</si>
  <si>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</si>
  <si>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</si>
  <si>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</si>
  <si>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</si>
  <si>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</si>
  <si>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</si>
  <si>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</si>
  <si>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</si>
  <si>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</si>
  <si>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</si>
  <si>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</si>
  <si>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</si>
  <si>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</si>
  <si>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</si>
  <si>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</si>
  <si>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</si>
  <si>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</si>
  <si>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</si>
  <si>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</si>
  <si>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</si>
  <si>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</si>
  <si>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</si>
  <si>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</si>
  <si>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</si>
  <si>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</si>
  <si>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</si>
  <si>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</si>
  <si>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</si>
  <si>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</si>
  <si>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</si>
  <si>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</si>
  <si>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</si>
  <si>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</si>
  <si>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</si>
  <si>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</si>
  <si>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</si>
  <si>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</si>
  <si>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</si>
  <si>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</si>
  <si>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</si>
  <si>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</si>
  <si>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</si>
  <si>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</si>
  <si>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</si>
  <si>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</si>
  <si>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</si>
  <si>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</si>
  <si>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</si>
  <si>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</si>
  <si>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</si>
  <si>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</si>
  <si>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</si>
  <si>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</si>
  <si>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</si>
  <si>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</si>
  <si>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</si>
  <si>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</si>
  <si>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</si>
  <si>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</si>
  <si>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</si>
  <si>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</si>
  <si>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</si>
  <si>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</si>
  <si>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</si>
  <si>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</si>
  <si>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</si>
  <si>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</si>
  <si>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</si>
  <si>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</si>
  <si>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</si>
  <si>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</si>
  <si>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</si>
  <si>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</si>
  <si>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</si>
  <si>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</si>
  <si>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</si>
  <si>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</si>
  <si>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</si>
  <si>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</si>
  <si>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</si>
  <si>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</si>
  <si>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</si>
  <si>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</si>
  <si>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</si>
  <si>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</si>
  <si>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</si>
  <si>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</si>
  <si>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</si>
  <si>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</si>
  <si>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</si>
  <si>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</si>
  <si>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</si>
  <si>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</si>
  <si>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</si>
  <si>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</si>
  <si>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</si>
  <si>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</si>
  <si>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</si>
  <si>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</si>
  <si>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</si>
  <si>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</si>
  <si>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</si>
  <si>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</si>
  <si>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</si>
  <si>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</si>
  <si>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</si>
  <si>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</si>
  <si>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</si>
  <si>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</si>
  <si>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</si>
  <si>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</si>
  <si>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</si>
  <si>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</si>
  <si>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</si>
  <si>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</si>
  <si>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</si>
  <si>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</si>
  <si>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</si>
  <si>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</si>
  <si>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</si>
  <si>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</si>
  <si>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</si>
  <si>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</si>
  <si>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</si>
  <si>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</si>
  <si>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</si>
  <si>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</si>
  <si>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</si>
  <si>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</si>
  <si>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</si>
  <si>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</si>
  <si>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</si>
  <si>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</si>
  <si>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</si>
  <si>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</si>
  <si>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</si>
  <si>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</si>
  <si>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</si>
  <si>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</si>
  <si>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</si>
  <si>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</si>
  <si>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</si>
  <si>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</si>
  <si>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</si>
  <si>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</si>
  <si>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</si>
  <si>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</si>
  <si>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</si>
  <si>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</si>
  <si>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</si>
  <si>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</si>
  <si>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</si>
  <si>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</si>
  <si>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</si>
  <si>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</si>
  <si>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</si>
  <si>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</si>
  <si>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</si>
  <si>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</si>
  <si>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</si>
  <si>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</si>
  <si>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</si>
  <si>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</si>
  <si>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</si>
  <si>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</si>
  <si>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</si>
  <si>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</si>
  <si>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</si>
  <si>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</si>
  <si>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</si>
  <si>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</si>
  <si>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</si>
  <si>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</si>
  <si>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</si>
  <si>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</si>
  <si>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</si>
  <si>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</si>
  <si>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</si>
  <si>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</si>
  <si>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</si>
  <si>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</si>
  <si>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</si>
  <si>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</si>
  <si>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</si>
  <si>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</si>
  <si>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</si>
  <si>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</si>
  <si>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</si>
  <si>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</si>
  <si>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</si>
  <si>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</si>
  <si>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</si>
  <si>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</si>
  <si>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</si>
  <si>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</si>
  <si>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</si>
  <si>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</si>
  <si>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</si>
  <si>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</si>
  <si>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</si>
  <si>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</si>
  <si>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</si>
  <si>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</si>
  <si>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</si>
  <si>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</si>
  <si>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</si>
  <si>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</si>
  <si>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</si>
  <si>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</si>
  <si>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</si>
  <si>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</si>
  <si>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</si>
  <si>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</si>
  <si>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</si>
  <si>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</si>
  <si>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</si>
  <si>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</si>
  <si>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</si>
  <si>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</si>
  <si>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</si>
  <si>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</si>
  <si>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</si>
  <si>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</si>
  <si>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</si>
  <si>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</si>
  <si>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</si>
  <si>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</si>
  <si>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</si>
  <si>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</si>
  <si>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</si>
  <si>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</si>
  <si>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</si>
  <si>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</si>
  <si>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</si>
  <si>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</si>
  <si>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</si>
  <si>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</si>
  <si>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</si>
  <si>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</si>
  <si>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</si>
  <si>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</si>
  <si>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</si>
  <si>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</si>
  <si>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</si>
  <si>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</si>
  <si>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</si>
  <si>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</si>
  <si>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</si>
  <si>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</si>
  <si>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</si>
  <si>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</si>
  <si>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</si>
  <si>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</si>
  <si>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</si>
  <si>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</si>
  <si>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</si>
  <si>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</si>
  <si>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</si>
  <si>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</si>
  <si>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</si>
  <si>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</si>
  <si>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</si>
  <si>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</si>
  <si>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</si>
  <si>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</si>
  <si>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</si>
  <si>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</si>
  <si>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</si>
  <si>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</si>
  <si>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</si>
  <si>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</si>
  <si>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</si>
  <si>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</si>
  <si>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</si>
  <si>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</si>
  <si>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</si>
  <si>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</si>
  <si>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</si>
  <si>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</si>
  <si>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</si>
  <si>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</si>
  <si>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</si>
  <si>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</si>
  <si>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</si>
  <si>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</si>
  <si>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</si>
  <si>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</si>
  <si>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</si>
  <si>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</si>
  <si>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</si>
  <si>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</si>
  <si>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</si>
  <si>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</si>
  <si>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</si>
  <si>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</si>
  <si>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</si>
  <si>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</si>
  <si>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</si>
  <si>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</si>
  <si>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</si>
  <si>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</si>
  <si>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</si>
  <si>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</si>
  <si>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</si>
  <si>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</si>
  <si>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</si>
  <si>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</si>
  <si>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</si>
  <si>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</si>
  <si>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</si>
  <si>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</si>
  <si>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</si>
  <si>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</si>
  <si>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</si>
  <si>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</si>
  <si>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</si>
  <si>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</si>
  <si>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</si>
  <si>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</si>
  <si>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</si>
  <si>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</si>
  <si>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</si>
  <si>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</si>
  <si>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</si>
  <si>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</si>
  <si>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</si>
  <si>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</si>
  <si>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</si>
  <si>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</si>
  <si>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</si>
  <si>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</si>
  <si>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</si>
  <si>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</si>
  <si>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</si>
  <si>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</si>
  <si>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</si>
  <si>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</si>
  <si>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</si>
  <si>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</si>
  <si>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</si>
  <si>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</si>
  <si>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</si>
  <si>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</si>
  <si>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</si>
  <si>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</si>
  <si>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</si>
  <si>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</si>
  <si>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</si>
  <si>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</si>
  <si>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</si>
  <si>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</si>
  <si>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</si>
  <si>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</si>
  <si>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</si>
  <si>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</si>
  <si>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</si>
  <si>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</si>
  <si>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</si>
  <si>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</si>
  <si>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</si>
  <si>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</si>
  <si>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</si>
  <si>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</si>
  <si>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</si>
  <si>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</si>
  <si>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</si>
  <si>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</si>
  <si>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</si>
  <si>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</si>
  <si>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</si>
  <si>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</si>
  <si>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</si>
  <si>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</si>
  <si>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</si>
  <si>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</si>
  <si>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</si>
  <si>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</si>
  <si>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</si>
  <si>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</si>
  <si>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</si>
  <si>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</si>
  <si>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</si>
  <si>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</si>
  <si>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</si>
  <si>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</si>
  <si>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</si>
  <si>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</si>
  <si>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</si>
  <si>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</si>
  <si>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</si>
  <si>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</si>
  <si>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</si>
  <si>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</si>
  <si>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</si>
  <si>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</si>
  <si>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</si>
  <si>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</si>
  <si>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</si>
  <si>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</si>
  <si>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</si>
  <si>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</si>
  <si>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</si>
  <si>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</si>
  <si>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</si>
  <si>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</si>
  <si>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</si>
  <si>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</si>
  <si>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</si>
  <si>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</si>
  <si>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</si>
  <si>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</si>
  <si>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</si>
  <si>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</si>
  <si>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</si>
  <si>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</si>
  <si>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</si>
  <si>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</si>
  <si>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</si>
  <si>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</si>
  <si>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</si>
  <si>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</si>
  <si>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</si>
  <si>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</si>
  <si>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</si>
  <si>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</si>
  <si>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</si>
  <si>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</si>
  <si>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</si>
  <si>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</si>
  <si>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</si>
  <si>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</si>
  <si>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</si>
  <si>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</si>
  <si>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</si>
  <si>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</si>
  <si>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</si>
  <si>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</si>
  <si>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</si>
  <si>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</si>
  <si>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</si>
  <si>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</si>
  <si>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</si>
  <si>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</si>
  <si>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</si>
  <si>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</si>
  <si>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</si>
  <si>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</si>
  <si>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</si>
  <si>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</si>
  <si>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</si>
  <si>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</si>
  <si>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</si>
  <si>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</si>
  <si>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</si>
  <si>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</si>
  <si>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</si>
  <si>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</si>
  <si>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</si>
  <si>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</si>
  <si>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</si>
  <si>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</si>
  <si>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</si>
  <si>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</si>
  <si>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</si>
  <si>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</si>
  <si>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</si>
  <si>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</si>
  <si>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</si>
  <si>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</si>
  <si>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</si>
  <si>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</si>
  <si>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</si>
  <si>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</si>
  <si>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</si>
  <si>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</si>
  <si>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</si>
  <si>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</si>
  <si>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</si>
  <si>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</si>
  <si>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</si>
  <si>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</si>
  <si>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</si>
  <si>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</si>
  <si>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</si>
  <si>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</si>
  <si>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</si>
  <si>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</si>
  <si>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</si>
  <si>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</si>
  <si>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</si>
  <si>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</si>
  <si>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</si>
  <si>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</si>
  <si>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</si>
  <si>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</si>
  <si>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</si>
  <si>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</si>
  <si>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</si>
  <si>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</si>
  <si>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</si>
  <si>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</si>
  <si>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</si>
  <si>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</si>
  <si>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</si>
  <si>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</si>
  <si>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</si>
  <si>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</si>
  <si>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</si>
  <si>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</si>
  <si>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</si>
  <si>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</si>
  <si>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</si>
  <si>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</si>
  <si>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</si>
  <si>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</si>
  <si>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</si>
  <si>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</si>
  <si>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</si>
  <si>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</si>
  <si>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</si>
  <si>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</si>
  <si>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</si>
  <si>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</si>
  <si>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</si>
  <si>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</si>
  <si>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</si>
  <si>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</si>
  <si>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</si>
  <si>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</si>
  <si>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</si>
  <si>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</si>
  <si>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</si>
  <si>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</si>
  <si>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</si>
  <si>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</si>
  <si>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</si>
  <si>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</si>
  <si>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</si>
  <si>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</si>
  <si>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</si>
  <si>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</si>
  <si>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</si>
  <si>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</si>
  <si>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</si>
  <si>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</si>
  <si>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</si>
  <si>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</si>
  <si>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</si>
  <si>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</si>
  <si>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</si>
  <si>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</si>
  <si>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</si>
  <si>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</si>
  <si>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</si>
  <si>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</si>
  <si>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</si>
  <si>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</si>
  <si>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</si>
  <si>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</si>
  <si>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</si>
  <si>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</si>
  <si>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</si>
  <si>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</si>
  <si>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</si>
  <si>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</si>
  <si>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</si>
  <si>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</si>
  <si>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</si>
  <si>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</si>
  <si>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</si>
  <si>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</si>
  <si>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</si>
  <si>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</si>
  <si>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</si>
  <si>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</si>
  <si>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</si>
  <si>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</si>
  <si>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</si>
  <si>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</si>
  <si>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</si>
  <si>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</si>
  <si>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</si>
  <si>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</si>
  <si>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</si>
  <si>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</si>
  <si>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</si>
  <si>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</si>
  <si>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</si>
  <si>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</si>
  <si>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</si>
  <si>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</si>
  <si>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</si>
  <si>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</si>
  <si>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</si>
  <si>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</si>
  <si>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</si>
  <si>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</si>
  <si>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</si>
  <si>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</si>
  <si>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</si>
  <si>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</si>
  <si>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</si>
  <si>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</si>
  <si>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</si>
  <si>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</si>
  <si>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</si>
  <si>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</si>
  <si>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</si>
  <si>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</si>
  <si>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</si>
  <si>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</si>
  <si>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</si>
  <si>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</si>
  <si>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</si>
  <si>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</si>
  <si>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</si>
  <si>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</si>
  <si>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</si>
  <si>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</si>
  <si>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</si>
  <si>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</si>
  <si>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</si>
  <si>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</si>
  <si>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</si>
  <si>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</si>
  <si>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</si>
  <si>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</si>
  <si>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</si>
  <si>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</si>
  <si>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</si>
  <si>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</si>
  <si>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</si>
  <si>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</si>
  <si>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</si>
  <si>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</si>
  <si>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</si>
  <si>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</si>
  <si>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</si>
  <si>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</si>
  <si>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</si>
  <si>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</si>
  <si>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</si>
  <si>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</si>
  <si>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</si>
  <si>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</si>
  <si>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</si>
  <si>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</si>
  <si>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</si>
  <si>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</si>
  <si>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</si>
  <si>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</si>
  <si>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</si>
  <si>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</si>
  <si>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</si>
  <si>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</si>
  <si>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</si>
  <si>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</si>
  <si>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</si>
  <si>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</si>
  <si>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</si>
  <si>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</si>
  <si>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</si>
  <si>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</si>
  <si>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</si>
  <si>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</si>
  <si>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</si>
  <si>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</si>
  <si>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</si>
  <si>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</si>
  <si>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</si>
  <si>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</si>
  <si>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</si>
  <si>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</si>
  <si>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</si>
  <si>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</si>
  <si>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</si>
  <si>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</si>
  <si>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</si>
  <si>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</si>
  <si>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</si>
  <si>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</si>
  <si>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</si>
  <si>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</si>
  <si>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</si>
  <si>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</si>
  <si>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</si>
  <si>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</si>
  <si>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</si>
  <si>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</si>
  <si>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</si>
  <si>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</si>
  <si>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</si>
  <si>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</si>
  <si>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</si>
  <si>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</si>
  <si>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</si>
  <si>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</si>
  <si>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</si>
  <si>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</si>
  <si>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</si>
  <si>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</si>
  <si>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</si>
  <si>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</si>
  <si>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</si>
  <si>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</si>
  <si>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</si>
  <si>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</si>
  <si>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</si>
  <si>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</si>
  <si>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</si>
  <si>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</si>
  <si>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</si>
  <si>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</si>
  <si>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</si>
  <si>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</si>
  <si>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</si>
  <si>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</si>
  <si>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</si>
  <si>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</si>
  <si>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</si>
  <si>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</si>
  <si>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</si>
  <si>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</si>
  <si>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</si>
  <si>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</si>
  <si>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</si>
  <si>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</si>
  <si>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</si>
  <si>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</si>
  <si>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</si>
  <si>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</si>
  <si>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</si>
  <si>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</si>
  <si>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</si>
  <si>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</si>
  <si>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</si>
  <si>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</si>
  <si>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</si>
  <si>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</si>
  <si>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</si>
  <si>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</si>
  <si>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</si>
  <si>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</si>
  <si>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</si>
  <si>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</si>
  <si>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</si>
  <si>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</si>
  <si>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</si>
  <si>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</si>
  <si>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</si>
  <si>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</si>
  <si>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</si>
  <si>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</si>
  <si>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</si>
  <si>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</si>
  <si>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</si>
  <si>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</si>
  <si>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</si>
  <si>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</si>
  <si>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</si>
  <si>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</si>
  <si>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</si>
  <si>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</si>
  <si>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</si>
  <si>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</si>
  <si>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</si>
  <si>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</si>
  <si>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</si>
  <si>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</si>
  <si>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</si>
  <si>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</si>
  <si>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</si>
  <si>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</si>
  <si>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</si>
  <si>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</si>
  <si>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</si>
  <si>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</si>
  <si>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</si>
  <si>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</si>
  <si>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</si>
  <si>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</si>
  <si>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</si>
  <si>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</si>
  <si>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</si>
  <si>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</si>
  <si>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</si>
  <si>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</si>
  <si>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CORTOLIMA en los años 2020 y 2021 atendió un total de 62.120 derechos de petición, según informa el área de Atención al Usuario de la Subdirección Administrativa y Financiera. Este amplio número de Derechos de Petición hace que muchos de estos no sean debidamente atendidos.</t>
  </si>
  <si>
    <t xml:space="preserve">Incumplimieto de términos de Ley en las respuestas a Derechos de Petición </t>
  </si>
  <si>
    <t>SUBDIRECCIÓN ADMINISTRATIVA Y FINANCIERA</t>
  </si>
  <si>
    <t xml:space="preserve">e cuenta con 17 procesos judiciales activos en diferentes instancias, cuya cuantía supera los sesenta millones de pesos del mismo demandante, en el cual se ha ejercido el medio de control de la acción de nulidad y restablecimiento del derecho contra  la Corporación por la presuntos errores en el proceso de liquidación de tarifa de seguimiento a  Licencias Ambientales, Permisos, concesiones y demás instrumentos de control con los que se cuenta y se materializa una de las actividades misionales de la Entidad.  Aunque en menor número, se registran otros procesos con el mismo asunto y diferente demandante. </t>
  </si>
  <si>
    <t xml:space="preserve">La liquidación de tarifas de seguimiento se realiza sin precisar la información sobre costos de inversión y operación de los proyectos y actividades, a presentar por los titulares de los permisos y omitiendo la presentación de éstos sin que se sustente de forma adecuada el por qué no se tuvieron en cuenta. </t>
  </si>
  <si>
    <t>Revisar el procedimiento de liquidación de tarifa de seguimiento.</t>
  </si>
  <si>
    <t>En fallo de Consejo de Estado de marzo 18 de 2021 en el proceso radicado con el número 73001-23-31-00-2012-00241-02  se ordena a CORTOLIMA formular y adoptar una política que estudie las estrategias administrativas o técnicas tendientes a evitar el daño antijurídico relacionado con el fallo.</t>
  </si>
  <si>
    <t>SUBDIRECCIÓN DE ADMINISTRACIÓN DE RECURSOS NATURALES</t>
  </si>
  <si>
    <t>En el periodo 2020 esta acción se interpuso en una frecuencia de 9 y por un  valor de $3.329.826.781</t>
  </si>
  <si>
    <t>Deficiencia en la proyección de actos administrativos e indebida aplicación del mecanismo de tasación de multas</t>
  </si>
  <si>
    <t>SUBDIRECCIÓN JURÍDICA</t>
  </si>
  <si>
    <t>NÚMERO DE CAPACITACIONES VIRTUALES REALIZADAS EN CADA AÑO DE IMPLEMENTACIÓN DE LA POLÍTICA</t>
  </si>
  <si>
    <t>NÚMERO DE PROCEDIMIENTOS DE LIQUIDACIÓN DE TARIFAS DE EVALUACIÓN Y SEGUIMIENTO REVISADOS</t>
  </si>
  <si>
    <t>Se cuenta con herramienta interna para el control de términos, que se verifica mensualmente en comité de PQR que lidera el área de Servicio al Ciudadano de la Subdirección Administrativa y Financiera y con alertas diarias de la correspondencia a cargo, que se envía a los correos institucionales de los funcionarios y colaboradores de la Corporación.   Es necesaria la realización de una reinducción anual durante el periodo de implementación de la política - una por año -, para reiterar sobre el uso adecuado de la herramienta  para que esta cumpla su función de control, así como de los términos asignados por Ley para dar respuestas a derechos de petición.</t>
  </si>
  <si>
    <t>UNA REVISIÓN AL PROCEDIMIENTO DE LIQUIDACIÓN DE TARIFAS DE EVALUACIÓN Y SEGUIMIENTO</t>
  </si>
  <si>
    <t>NÚMERO DE CAPACITACIONES REALIZADAS A LA REVISIÓN  DEL PROCEDIMIENTO DE LIQUIDACIÓN DE TARIFAS DE EVALUACIÓN Y SEGUIMIENTO</t>
  </si>
  <si>
    <t xml:space="preserve">Hacer una reinducción anual - en el periodo de implementación -,referente al procedimiento de evaluación de D.A.A. y L.A., para todos los funcionarios que tienen a cargo esta actividad. </t>
  </si>
  <si>
    <t>NUMERO DE FUNCIONARIOS QUE SE CAPACITARON EN LA NORMATIVIDAD REFERENTE A DERECHOS DE PETICIÓN Y DILIGENCIMIENTO DE LA HERRAMIENTA DE CONTROL</t>
  </si>
  <si>
    <t>NÚMERO DE FUNCIONARIOS A CAPACIAR EN LA NORMATIVIDAD REFERENTE A DERECHOS DE PETICIÓN Y DIIGENCIAMIENTO DE LA HERRAMIENTA DE CONTROL</t>
  </si>
  <si>
    <t>NÚMERO DE PROCEDIMIENTOS DE TARIFA DE SEGUIMIENTO MODIFICADOS</t>
  </si>
  <si>
    <t>NÚMERO DE PROCEDIMIENTOS DE TARIFA DE SEGUIMIENTO MODIFICAR</t>
  </si>
  <si>
    <t>NÚMERO DE CAPACITACIONES REALIZADAS DE ARGUMENTACIÓN TECNICO - JURIDICA DE LOS ACTOS ADMINISTRATIVOS Y A METODOLOGÍA DE TASACIÓN DE MULTAS EN EL TRÁMITE SANCIONATORIO AMBIENTAL</t>
  </si>
  <si>
    <t>El Consejo de Estado ordenó la suspensión inmediata de la Licencia Ambiental otorgada en la Resolución 3281 de octubre de 2019 al considerar errores en el trámite de evaluación, al otorgar la licencia sin el lleno de requisitos y sin la información técnica requerida</t>
  </si>
  <si>
    <t xml:space="preserve">A partir del segundo semestre del primer año de implementación de la política - 2022 - se realizará la revisión del procedimiento, de lo cual se elevará acta por el área encargada y proceder su actualización, con el propósito que los costos allegados sean analizados debidamente para ser tenidos o no en cuenta en el trámite de liquidación de la tarifa correspondiente. </t>
  </si>
  <si>
    <t xml:space="preserve">Realizar la adecuada reinducción del procedimiento o la socialización a los funcionarios encargados de la realización de la actividad de liquidación de tarifas de evaluación y seguimiento. La actividad se realizará  por una vez, en cada año de implementación de la política - 2023 - </t>
  </si>
  <si>
    <t>Se realizará capacitación grupal virtual de argumentación técnico-jurídica a funcionarios encargados de la elaboraciòn de la valoración de infracciones y tasación de multas y proyección de actos administrativos que imponen sanción, una por cada año de implementación de la política (2 capacitaciones).</t>
  </si>
  <si>
    <t>NÚMERO DE CAPACITACIONES VIRTUALES REALIZADAS AL PROEDIMIENTO DE EVALUACIÓN DE DIAGNÓSTICO AMBIENTAL DE ALTERNATIVAS Y LICENCIA AMBIENTAL</t>
  </si>
  <si>
    <t>NUMERO DE CAPACITACIONES VIRTUALES PROGRAMADAS AL PROCEDIMIENTO DE EVALUACIÓN DE DIAGNÓSTICO AMBIENTAL DE ALTERNATIVAS Y LICENCIA AMBIENTAL</t>
  </si>
  <si>
    <t>NÚMERO DE CAPACITACIONES A REALIZAR DE ARGUMENTACIÓN TECNICO - JURIDICA DE LOS ACTOS ADMINISTRATIVOS Y A METODOLOGÍA DE TASACIÓN DE MULTAS EN EL TRÁMITE SANCIONATORIO AMBIENTAL</t>
  </si>
  <si>
    <t>NÚMERO DE CAPACITACIONES PRESENCIALES PROGRAMADAS A LA REVISIÓN DEL PROCEDIMIENTO DE LIQUIDACIÓN DE TARIFAS DE EVALUACIÓN Y SEGUIMIENTO</t>
  </si>
  <si>
    <t xml:space="preserve"> NUMERO DE CAPACITACIONES VIRTUALES PROGRAMADAS EN CADA AÑO DE IMPLEMENTACIÓN DE LA POLITICA</t>
  </si>
  <si>
    <t>MODIFICAR PROCEDIMIENTO DE LIQUIDACIÓN DE TARIFAS DE SEGUIMIENTO</t>
  </si>
  <si>
    <t xml:space="preserve">NÚMERO DE INSTRUCCIONES REALIZADAS  A LA MODIFICACIÓN PROCEDIMIENTO DE TARIFAS DE EVALUACIÓN Y SEGUIMIENTO </t>
  </si>
  <si>
    <t>NÚMERO DE INSTRUCCIONES A IMPARTIR DE LA MODIFICACIÓN AL PROCEDIMIENTO DE TARIFAS DE EVALUACIÓN Y SEGUIMIENTO</t>
  </si>
  <si>
    <t>NÚMERO DE INSTRUCCIONES REALIZADAS AL PROCESO DE EVALUACIÓN DE DIAGNÓSTICO AMBIENTAL DE ALTERNATIVAS Y LICENCIAS AMBIENTALES</t>
  </si>
  <si>
    <t>NÚMERO DE INSTRUCCIONES A IMPARTIR DEL PROCESO DE EVALUACIÓN DE DIAGNÓSTICO AMBIENTAL DE ALTERNATIVAS Y LICENCIAS AMBIENTALES</t>
  </si>
  <si>
    <t>NÚMERO DE INSTRUCCIONES DE ARGUMENTACIÓN TECNICO JURÍDICA IMPARTIDAS PARA LA PROYECCIÓN DE ACTOS ADMINISTRATIVOS QUE IMPONEN SANCIÓN - MULTA</t>
  </si>
  <si>
    <t>NÚMERO DE INSTRUCCIONES A IMPARTIR DE ARGUMENTACIÓN TECNICO JURÍDICA PARA LA PROYECCIÓN DE ACTOS ADMINISTRATIVOS QUE IMPONEN SANCIÓN - MULTA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</si>
</sst>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_-* #,##0_-;\-* #,##0_-;_-* &quot;-&quot;??_-;_-@_-"/>
  </numFmts>
  <fonts count="56">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5">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ES"/>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ES"/>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ES"/>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ES"/>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ES"/>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ES"/>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ES"/>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ES"/>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ES"/>
        </a:p>
      </dgm:t>
    </dgm:pt>
  </dgm:ptLst>
  <dgm:cxnLst>
    <dgm:cxn modelId="{255C5B73-87C0-49E5-86C4-0EEB11DE6372}" type="presOf" srcId="{F695B60C-C334-488F-B4DD-A364284A7716}" destId="{194B2692-5728-4E0A-AE3A-EBB0F85A0386}"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04AF167-D78B-4E27-A284-F7904A796786}" type="presOf" srcId="{0D2D00A1-5A78-444B-A653-D4688E176416}" destId="{D34CAA2C-3CF3-4D72-880D-1CCD49AAAF90}"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topLeftCell="O16" zoomScaleNormal="100" workbookViewId="0"/>
  </sheetViews>
  <sheetFormatPr baseColWidth="10"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5" t="s">
        <v>2370</v>
      </c>
      <c r="C3" s="155"/>
      <c r="D3" s="155"/>
      <c r="E3" s="155"/>
      <c r="F3" s="155"/>
      <c r="G3" s="155"/>
      <c r="H3" s="155"/>
      <c r="I3" s="155"/>
      <c r="J3" s="155"/>
      <c r="K3" s="155"/>
      <c r="M3" s="111"/>
      <c r="N3" s="77"/>
      <c r="O3" s="77"/>
      <c r="P3" s="63"/>
      <c r="Q3" s="63"/>
      <c r="R3" s="63"/>
      <c r="S3" s="63"/>
      <c r="T3" s="63"/>
      <c r="U3" s="63"/>
      <c r="V3" s="63"/>
      <c r="W3" s="63"/>
      <c r="X3" s="59"/>
      <c r="Y3" s="59"/>
    </row>
    <row r="4" spans="2:32" ht="26.25" customHeight="1">
      <c r="B4" s="199" t="s">
        <v>2368</v>
      </c>
      <c r="C4" s="200"/>
      <c r="D4" s="200"/>
      <c r="E4" s="200"/>
      <c r="F4" s="200"/>
      <c r="G4" s="200"/>
      <c r="H4" s="200"/>
      <c r="I4" s="200"/>
      <c r="J4" s="200"/>
      <c r="K4" s="200"/>
      <c r="N4" s="108"/>
      <c r="O4" s="108"/>
      <c r="P4" s="108"/>
      <c r="Q4" s="108"/>
      <c r="R4" s="108"/>
      <c r="S4" s="108"/>
      <c r="T4" s="108"/>
      <c r="U4" s="108"/>
      <c r="V4" s="108"/>
    </row>
    <row r="5" spans="2:32" ht="26.25" customHeight="1">
      <c r="B5" s="199" t="s">
        <v>2369</v>
      </c>
      <c r="C5" s="200"/>
      <c r="D5" s="200"/>
      <c r="E5" s="200"/>
      <c r="F5" s="200"/>
      <c r="G5" s="200"/>
      <c r="H5" s="200"/>
      <c r="I5" s="200"/>
      <c r="J5" s="200"/>
      <c r="K5" s="200"/>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55" t="s">
        <v>2413</v>
      </c>
      <c r="C3" s="155"/>
      <c r="D3" s="155"/>
      <c r="E3" s="155"/>
      <c r="F3" s="155"/>
      <c r="G3" s="155"/>
      <c r="H3" s="155"/>
      <c r="I3" s="155"/>
      <c r="J3" s="155"/>
      <c r="K3" s="155"/>
    </row>
    <row r="5" spans="2:11">
      <c r="B5" s="197" t="s">
        <v>2440</v>
      </c>
      <c r="C5" s="197"/>
      <c r="D5" s="197"/>
      <c r="E5" s="197"/>
      <c r="F5" s="197"/>
      <c r="G5" s="197"/>
      <c r="H5" s="197"/>
      <c r="I5" s="197"/>
      <c r="J5" s="197"/>
      <c r="K5" s="197"/>
    </row>
    <row r="6" spans="2:11">
      <c r="B6" s="197"/>
      <c r="C6" s="197"/>
      <c r="D6" s="197"/>
      <c r="E6" s="197"/>
      <c r="F6" s="197"/>
      <c r="G6" s="197"/>
      <c r="H6" s="197"/>
      <c r="I6" s="197"/>
      <c r="J6" s="197"/>
      <c r="K6" s="197"/>
    </row>
    <row r="7" spans="2:11">
      <c r="B7" s="197"/>
      <c r="C7" s="197"/>
      <c r="D7" s="197"/>
      <c r="E7" s="197"/>
      <c r="F7" s="197"/>
      <c r="G7" s="197"/>
      <c r="H7" s="197"/>
      <c r="I7" s="197"/>
      <c r="J7" s="197"/>
      <c r="K7" s="197"/>
    </row>
    <row r="8" spans="2:11">
      <c r="B8" s="201"/>
      <c r="C8" s="201"/>
      <c r="D8" s="201"/>
      <c r="E8" s="201"/>
      <c r="F8" s="201"/>
      <c r="G8" s="201"/>
      <c r="H8" s="201"/>
      <c r="I8" s="201"/>
      <c r="J8" s="201"/>
      <c r="K8" s="201"/>
    </row>
    <row r="9" spans="2:11">
      <c r="B9" s="201"/>
      <c r="C9" s="201"/>
      <c r="D9" s="201"/>
      <c r="E9" s="201"/>
      <c r="F9" s="201"/>
      <c r="G9" s="201"/>
      <c r="H9" s="201"/>
      <c r="I9" s="201"/>
      <c r="J9" s="201"/>
      <c r="K9" s="201"/>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RowHeight="15"/>
  <cols>
    <col min="1" max="1" width="5.7109375" customWidth="1"/>
    <col min="12" max="12" width="6.5703125" customWidth="1"/>
  </cols>
  <sheetData>
    <row r="3" spans="2:11" ht="19.5">
      <c r="B3" s="155" t="s">
        <v>2414</v>
      </c>
      <c r="C3" s="155"/>
      <c r="D3" s="155"/>
      <c r="E3" s="155"/>
      <c r="F3" s="155"/>
      <c r="G3" s="155"/>
      <c r="H3" s="155"/>
      <c r="I3" s="155"/>
      <c r="J3" s="155"/>
      <c r="K3" s="155"/>
    </row>
    <row r="4" spans="2:11">
      <c r="B4" s="197" t="s">
        <v>2415</v>
      </c>
      <c r="C4" s="197"/>
      <c r="D4" s="197"/>
      <c r="E4" s="197"/>
      <c r="F4" s="197"/>
      <c r="G4" s="197"/>
      <c r="H4" s="197"/>
      <c r="I4" s="197"/>
      <c r="J4" s="197"/>
      <c r="K4" s="197"/>
    </row>
    <row r="5" spans="2:11">
      <c r="B5" s="197"/>
      <c r="C5" s="197"/>
      <c r="D5" s="197"/>
      <c r="E5" s="197"/>
      <c r="F5" s="197"/>
      <c r="G5" s="197"/>
      <c r="H5" s="197"/>
      <c r="I5" s="197"/>
      <c r="J5" s="197"/>
      <c r="K5" s="197"/>
    </row>
    <row r="6" spans="2:11">
      <c r="B6" s="197"/>
      <c r="C6" s="197"/>
      <c r="D6" s="197"/>
      <c r="E6" s="197"/>
      <c r="F6" s="197"/>
      <c r="G6" s="197"/>
      <c r="H6" s="197"/>
      <c r="I6" s="197"/>
      <c r="J6" s="197"/>
      <c r="K6" s="197"/>
    </row>
    <row r="7" spans="2:11">
      <c r="B7" s="201"/>
      <c r="C7" s="201"/>
      <c r="D7" s="201"/>
      <c r="E7" s="201"/>
      <c r="F7" s="201"/>
      <c r="G7" s="201"/>
      <c r="H7" s="201"/>
      <c r="I7" s="201"/>
      <c r="J7" s="201"/>
      <c r="K7" s="201"/>
    </row>
    <row r="8" spans="2:11">
      <c r="B8" s="201"/>
      <c r="C8" s="201"/>
      <c r="D8" s="201"/>
      <c r="E8" s="201"/>
      <c r="F8" s="201"/>
      <c r="G8" s="201"/>
      <c r="H8" s="201"/>
      <c r="I8" s="201"/>
      <c r="J8" s="201"/>
      <c r="K8" s="201"/>
    </row>
    <row r="9" spans="2:11">
      <c r="B9" s="201"/>
      <c r="C9" s="201"/>
      <c r="D9" s="201"/>
      <c r="E9" s="201"/>
      <c r="F9" s="201"/>
      <c r="G9" s="201"/>
      <c r="H9" s="201"/>
      <c r="I9" s="201"/>
      <c r="J9" s="201"/>
      <c r="K9" s="201"/>
    </row>
    <row r="10" spans="2:11">
      <c r="B10" s="201"/>
      <c r="C10" s="201"/>
      <c r="D10" s="201"/>
      <c r="E10" s="201"/>
      <c r="F10" s="201"/>
      <c r="G10" s="201"/>
      <c r="H10" s="201"/>
      <c r="I10" s="201"/>
      <c r="J10" s="201"/>
      <c r="K10" s="201"/>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3:Q63"/>
  <sheetViews>
    <sheetView showGridLines="0" showRowColHeaders="0" zoomScale="90" zoomScaleNormal="90" workbookViewId="0">
      <selection activeCell="G9" sqref="G9"/>
    </sheetView>
  </sheetViews>
  <sheetFormatPr baseColWidth="10" defaultRowHeight="15"/>
  <cols>
    <col min="1" max="1" width="5.7109375" style="64"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05" t="s">
        <v>2393</v>
      </c>
      <c r="C3" s="185"/>
      <c r="D3" s="185"/>
      <c r="E3" s="185"/>
      <c r="F3" s="185"/>
      <c r="G3" s="70"/>
      <c r="H3" s="38"/>
      <c r="I3" s="92"/>
      <c r="J3" s="93"/>
      <c r="K3" s="93"/>
      <c r="L3" s="73"/>
      <c r="M3" s="225"/>
      <c r="N3" s="225"/>
      <c r="O3" s="117"/>
      <c r="P3" s="225"/>
      <c r="Q3" s="225"/>
    </row>
    <row r="4" spans="1:17" ht="15.75">
      <c r="A4" s="38"/>
      <c r="B4" s="65"/>
      <c r="C4" s="65"/>
      <c r="D4" s="65"/>
      <c r="E4" s="65"/>
      <c r="F4" s="65"/>
      <c r="G4" s="65"/>
      <c r="H4" s="38"/>
      <c r="I4" s="38"/>
      <c r="J4" s="38"/>
      <c r="K4" s="38"/>
      <c r="L4" s="38"/>
      <c r="M4" s="38"/>
      <c r="N4" s="38"/>
      <c r="O4" s="38"/>
      <c r="P4" s="38"/>
      <c r="Q4" s="38"/>
    </row>
    <row r="5" spans="1:17" ht="16.5">
      <c r="A5" s="38"/>
      <c r="B5" s="211" t="s">
        <v>2456</v>
      </c>
      <c r="C5" s="198"/>
      <c r="D5" s="212"/>
      <c r="E5" s="202" t="s">
        <v>2395</v>
      </c>
      <c r="F5" s="203"/>
      <c r="G5" s="204"/>
      <c r="H5" s="217" t="s">
        <v>2396</v>
      </c>
      <c r="I5" s="218"/>
      <c r="J5" s="218"/>
      <c r="K5" s="218"/>
      <c r="L5" s="218"/>
      <c r="M5" s="218"/>
      <c r="N5" s="218"/>
      <c r="O5" s="218"/>
      <c r="P5" s="218"/>
      <c r="Q5" s="219"/>
    </row>
    <row r="6" spans="1:17" ht="15.75">
      <c r="A6" s="38"/>
      <c r="B6" s="213"/>
      <c r="C6" s="213"/>
      <c r="D6" s="214"/>
      <c r="E6" s="206" t="s">
        <v>1538</v>
      </c>
      <c r="F6" s="207"/>
      <c r="G6" s="208"/>
      <c r="H6" s="223" t="s">
        <v>2397</v>
      </c>
      <c r="I6" s="224"/>
      <c r="J6" s="224"/>
      <c r="K6" s="222"/>
      <c r="L6" s="220" t="s">
        <v>2398</v>
      </c>
      <c r="M6" s="221"/>
      <c r="N6" s="221"/>
      <c r="O6" s="222"/>
      <c r="P6" s="209" t="s">
        <v>2399</v>
      </c>
      <c r="Q6" s="215" t="s">
        <v>2466</v>
      </c>
    </row>
    <row r="7" spans="1:17" ht="30" customHeight="1">
      <c r="A7" s="38"/>
      <c r="B7" s="61" t="s">
        <v>1503</v>
      </c>
      <c r="C7" s="68" t="s">
        <v>2394</v>
      </c>
      <c r="D7" s="61" t="s">
        <v>0</v>
      </c>
      <c r="E7" s="60" t="s">
        <v>2402</v>
      </c>
      <c r="F7" s="60" t="s">
        <v>2403</v>
      </c>
      <c r="G7" s="60" t="s">
        <v>1479</v>
      </c>
      <c r="H7" s="72" t="s">
        <v>1480</v>
      </c>
      <c r="I7" s="72" t="s">
        <v>1481</v>
      </c>
      <c r="J7" s="72" t="s">
        <v>1482</v>
      </c>
      <c r="K7" s="72" t="s">
        <v>2465</v>
      </c>
      <c r="L7" s="67" t="s">
        <v>1480</v>
      </c>
      <c r="M7" s="67" t="s">
        <v>1481</v>
      </c>
      <c r="N7" s="67" t="s">
        <v>1482</v>
      </c>
      <c r="O7" s="67" t="s">
        <v>2465</v>
      </c>
      <c r="P7" s="210"/>
      <c r="Q7" s="216"/>
    </row>
    <row r="8" spans="1:17" ht="165" customHeight="1">
      <c r="A8" s="38"/>
      <c r="B8" s="22" t="str">
        <f>IF('PLAN DE ACCIÓN'!E10=0,"",'PLAN DE ACCIÓN'!E10)</f>
        <v xml:space="preserve">Incumplimieto de términos de Ley en las respuestas a Derechos de Petición </v>
      </c>
      <c r="C8" s="22">
        <f>IF('PLAN DE ACCIÓN'!K10=0,"",'PLAN DE ACCIÓN'!K10)</f>
        <v>1</v>
      </c>
      <c r="D8" s="22" t="str">
        <f>IF(IF(+'PLAN DE ACCIÓN'!M10=0,'PLAN DE ACCIÓN'!L10,'PLAN DE ACCIÓN'!M10)=0,"",IF(+'PLAN DE ACCIÓN'!M10=0,'PLAN DE ACCIÓN'!L10,'PLAN DE ACCIÓN'!M10))</f>
        <v>Capacitación presencial</v>
      </c>
      <c r="E8" s="22" t="s">
        <v>2509</v>
      </c>
      <c r="F8" s="22" t="s">
        <v>2528</v>
      </c>
      <c r="G8" s="21" t="str">
        <f>+IF(AND(E8&lt;&gt;"",F8&lt;&gt;""),"( "&amp;E8&amp;" / "&amp;F8&amp;" ) * 100","(Numerador / Denominador )*100")</f>
        <v>( NÚMERO DE CAPACITACIONES VIRTUALES REALIZADAS EN CADA AÑO DE IMPLEMENTACIÓN DE LA POLÍTICA /  NUMERO DE CAPACITACIONES VIRTUALES PROGRAMADAS EN CADA AÑO DE IMPLEMENTACIÓN DE LA POLITICA ) * 100</v>
      </c>
      <c r="H8" s="132"/>
      <c r="I8" s="132"/>
      <c r="J8" s="66" t="str">
        <f t="shared" ref="J8" si="0">IFERROR(H8/I8,"")</f>
        <v/>
      </c>
      <c r="K8" s="141"/>
      <c r="L8" s="130"/>
      <c r="M8" s="130"/>
      <c r="N8" s="25" t="str">
        <f t="shared" ref="N8" si="1">IFERROR(L8/M8,"")</f>
        <v/>
      </c>
      <c r="O8" s="139"/>
      <c r="P8" s="25" t="str">
        <f t="shared" ref="P8" si="2">+IFERROR(AVERAGE(J8,N8),"")</f>
        <v/>
      </c>
      <c r="Q8" s="137"/>
    </row>
    <row r="9" spans="1:17" ht="165" customHeight="1">
      <c r="A9" s="38"/>
      <c r="B9" s="22" t="str">
        <f>IF('PLAN DE ACCIÓN'!E11=0,"",'PLAN DE ACCIÓN'!E11)</f>
        <v xml:space="preserve">La liquidación de tarifas de seguimiento se realiza sin precisar la información sobre costos de inversión y operación de los proyectos y actividades, a presentar por los titulares de los permisos y omitiendo la presentación de éstos sin que se sustente de forma adecuada el por qué no se tuvieron en cuenta. </v>
      </c>
      <c r="C9" s="22">
        <f>IF('PLAN DE ACCIÓN'!K11=0,"",'PLAN DE ACCIÓN'!K11)</f>
        <v>1</v>
      </c>
      <c r="D9" s="22" t="str">
        <f>IF(IF(+'PLAN DE ACCIÓN'!M11=0,'PLAN DE ACCIÓN'!L11,'PLAN DE ACCIÓN'!M11)=0,"",IF(+'PLAN DE ACCIÓN'!M11=0,'PLAN DE ACCIÓN'!L11,'PLAN DE ACCIÓN'!M11))</f>
        <v>MODIFICAR PROCEDIMIENTO DE LIQUIDACIÓN DE TARIFAS DE SEGUIMIENTO</v>
      </c>
      <c r="E9" s="22" t="s">
        <v>2510</v>
      </c>
      <c r="F9" s="22" t="s">
        <v>2512</v>
      </c>
      <c r="G9" s="21" t="str">
        <f t="shared" ref="G9:G37" si="3">+IF(AND(E9&lt;&gt;"",F9&lt;&gt;""),"( "&amp;E9&amp;" / "&amp;F9&amp;" ) * 100","(Numerador / Denominador )*100")</f>
        <v>( NÚMERO DE PROCEDIMIENTOS DE LIQUIDACIÓN DE TARIFAS DE EVALUACIÓN Y SEGUIMIENTO REVISADOS / UNA REVISIÓN AL PROCEDIMIENTO DE LIQUIDACIÓN DE TARIFAS DE EVALUACIÓN Y SEGUIMIENTO ) * 100</v>
      </c>
      <c r="H9" s="132"/>
      <c r="I9" s="132"/>
      <c r="J9" s="66" t="str">
        <f t="shared" ref="J9:J37" si="4">IFERROR(H9/I9,"")</f>
        <v/>
      </c>
      <c r="K9" s="141"/>
      <c r="L9" s="130"/>
      <c r="M9" s="130"/>
      <c r="N9" s="25" t="str">
        <f t="shared" ref="N9:N37" si="5">IFERROR(L9/M9,"")</f>
        <v/>
      </c>
      <c r="O9" s="139"/>
      <c r="P9" s="25" t="str">
        <f t="shared" ref="P9:P37" si="6">+IFERROR(AVERAGE(J9,N9),"")</f>
        <v/>
      </c>
      <c r="Q9" s="137"/>
    </row>
    <row r="10" spans="1:17" ht="165" customHeight="1">
      <c r="A10" s="38"/>
      <c r="B10" s="22" t="str">
        <f>IF('PLAN DE ACCIÓN'!E12=0,"",'PLAN DE ACCIÓN'!E12)</f>
        <v/>
      </c>
      <c r="C10" s="22">
        <f>IF('PLAN DE ACCIÓN'!K12=0,"",'PLAN DE ACCIÓN'!K12)</f>
        <v>1</v>
      </c>
      <c r="D10" s="22" t="str">
        <f>IF(IF(+'PLAN DE ACCIÓN'!M12=0,'PLAN DE ACCIÓN'!L12,'PLAN DE ACCIÓN'!M12)=0,"",IF(+'PLAN DE ACCIÓN'!M12=0,'PLAN DE ACCIÓN'!L12,'PLAN DE ACCIÓN'!M12))</f>
        <v>Capacitación presencial</v>
      </c>
      <c r="E10" s="22" t="s">
        <v>2513</v>
      </c>
      <c r="F10" s="22" t="s">
        <v>2527</v>
      </c>
      <c r="G10" s="21" t="str">
        <f t="shared" si="3"/>
        <v>( NÚMERO DE CAPACITACIONES REALIZADAS A LA REVISIÓN  DEL PROCEDIMIENTO DE LIQUIDACIÓN DE TARIFAS DE EVALUACIÓN Y SEGUIMIENTO / NÚMERO DE CAPACITACIONES PRESENCIALES PROGRAMADAS A LA REVISIÓN DEL PROCEDIMIENTO DE LIQUIDACIÓN DE TARIFAS DE EVALUACIÓN Y SEGUIMIENTO ) * 100</v>
      </c>
      <c r="H10" s="132"/>
      <c r="I10" s="132"/>
      <c r="J10" s="66" t="str">
        <f t="shared" si="4"/>
        <v/>
      </c>
      <c r="K10" s="141"/>
      <c r="L10" s="130"/>
      <c r="M10" s="130"/>
      <c r="N10" s="25" t="str">
        <f t="shared" si="5"/>
        <v/>
      </c>
      <c r="O10" s="139"/>
      <c r="P10" s="25" t="str">
        <f t="shared" si="6"/>
        <v/>
      </c>
      <c r="Q10" s="137"/>
    </row>
    <row r="11" spans="1:17" ht="165" customHeight="1">
      <c r="A11" s="38"/>
      <c r="B11" s="22" t="str">
        <f>IF('PLAN DE ACCIÓN'!E13=0,"",'PLAN DE ACCIÓN'!E13)</f>
        <v>El Consejo de Estado ordenó la suspensión inmediata de la Licencia Ambiental otorgada en la Resolución 3281 de octubre de 2019 al considerar errores en el trámite de evaluación, al otorgar la licencia sin el lleno de requisitos y sin la información técnica requerida</v>
      </c>
      <c r="C11" s="22">
        <f>IF('PLAN DE ACCIÓN'!K13=0,"",'PLAN DE ACCIÓN'!K13)</f>
        <v>1</v>
      </c>
      <c r="D11" s="22" t="str">
        <f>IF(IF(+'PLAN DE ACCIÓN'!M13=0,'PLAN DE ACCIÓN'!L13,'PLAN DE ACCIÓN'!M13)=0,"",IF(+'PLAN DE ACCIÓN'!M13=0,'PLAN DE ACCIÓN'!L13,'PLAN DE ACCIÓN'!M13))</f>
        <v>Capacitación virtual</v>
      </c>
      <c r="E11" s="22" t="s">
        <v>2524</v>
      </c>
      <c r="F11" s="22" t="s">
        <v>2525</v>
      </c>
      <c r="G11" s="21" t="str">
        <f t="shared" si="3"/>
        <v>( NÚMERO DE CAPACITACIONES VIRTUALES REALIZADAS AL PROEDIMIENTO DE EVALUACIÓN DE DIAGNÓSTICO AMBIENTAL DE ALTERNATIVAS Y LICENCIA AMBIENTAL / NUMERO DE CAPACITACIONES VIRTUALES PROGRAMADAS AL PROCEDIMIENTO DE EVALUACIÓN DE DIAGNÓSTICO AMBIENTAL DE ALTERNATIVAS Y LICENCIA AMBIENTAL ) * 100</v>
      </c>
      <c r="H11" s="132"/>
      <c r="I11" s="132"/>
      <c r="J11" s="66" t="str">
        <f t="shared" si="4"/>
        <v/>
      </c>
      <c r="K11" s="141"/>
      <c r="L11" s="130"/>
      <c r="M11" s="130"/>
      <c r="N11" s="25" t="str">
        <f t="shared" si="5"/>
        <v/>
      </c>
      <c r="O11" s="139"/>
      <c r="P11" s="25" t="str">
        <f t="shared" si="6"/>
        <v/>
      </c>
      <c r="Q11" s="137"/>
    </row>
    <row r="12" spans="1:17" ht="165" customHeight="1">
      <c r="A12" s="38"/>
      <c r="B12" s="22" t="str">
        <f>IF('PLAN DE ACCIÓN'!E14=0,"",'PLAN DE ACCIÓN'!E14)</f>
        <v>Deficiencia en la proyección de actos administrativos e indebida aplicación del mecanismo de tasación de multas</v>
      </c>
      <c r="C12" s="22">
        <f>IF('PLAN DE ACCIÓN'!K14=0,"",'PLAN DE ACCIÓN'!K14)</f>
        <v>1</v>
      </c>
      <c r="D12" s="22" t="str">
        <f>IF(IF(+'PLAN DE ACCIÓN'!M14=0,'PLAN DE ACCIÓN'!L14,'PLAN DE ACCIÓN'!M14)=0,"",IF(+'PLAN DE ACCIÓN'!M14=0,'PLAN DE ACCIÓN'!L14,'PLAN DE ACCIÓN'!M14))</f>
        <v>Capacitación presencial</v>
      </c>
      <c r="E12" s="22" t="s">
        <v>2519</v>
      </c>
      <c r="F12" s="22" t="s">
        <v>2526</v>
      </c>
      <c r="G12" s="21" t="str">
        <f t="shared" si="3"/>
        <v>( NÚMERO DE CAPACITACIONES REALIZADAS DE ARGUMENTACIÓN TECNICO - JURIDICA DE LOS ACTOS ADMINISTRATIVOS Y A METODOLOGÍA DE TASACIÓN DE MULTAS EN EL TRÁMITE SANCIONATORIO AMBIENTAL / NÚMERO DE CAPACITACIONES A REALIZAR DE ARGUMENTACIÓN TECNICO - JURIDICA DE LOS ACTOS ADMINISTRATIVOS Y A METODOLOGÍA DE TASACIÓN DE MULTAS EN EL TRÁMITE SANCIONATORIO AMBIENTAL ) * 100</v>
      </c>
      <c r="H12" s="132"/>
      <c r="I12" s="132"/>
      <c r="J12" s="66" t="str">
        <f t="shared" si="4"/>
        <v/>
      </c>
      <c r="K12" s="141"/>
      <c r="L12" s="130"/>
      <c r="M12" s="130"/>
      <c r="N12" s="25" t="str">
        <f t="shared" si="5"/>
        <v/>
      </c>
      <c r="O12" s="139"/>
      <c r="P12" s="25" t="str">
        <f t="shared" si="6"/>
        <v/>
      </c>
      <c r="Q12" s="137"/>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2"/>
      <c r="I13" s="132"/>
      <c r="J13" s="66" t="str">
        <f t="shared" si="4"/>
        <v/>
      </c>
      <c r="K13" s="141"/>
      <c r="L13" s="130"/>
      <c r="M13" s="130"/>
      <c r="N13" s="25" t="str">
        <f t="shared" si="5"/>
        <v/>
      </c>
      <c r="O13" s="139"/>
      <c r="P13" s="25" t="str">
        <f t="shared" si="6"/>
        <v/>
      </c>
      <c r="Q13" s="137"/>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2"/>
      <c r="I14" s="132"/>
      <c r="J14" s="66" t="str">
        <f t="shared" si="4"/>
        <v/>
      </c>
      <c r="K14" s="141"/>
      <c r="L14" s="130"/>
      <c r="M14" s="130"/>
      <c r="N14" s="25" t="str">
        <f t="shared" si="5"/>
        <v/>
      </c>
      <c r="O14" s="139"/>
      <c r="P14" s="25" t="str">
        <f t="shared" si="6"/>
        <v/>
      </c>
      <c r="Q14" s="137"/>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2"/>
      <c r="I15" s="132"/>
      <c r="J15" s="66" t="str">
        <f t="shared" si="4"/>
        <v/>
      </c>
      <c r="K15" s="141"/>
      <c r="L15" s="130"/>
      <c r="M15" s="130"/>
      <c r="N15" s="25" t="str">
        <f t="shared" si="5"/>
        <v/>
      </c>
      <c r="O15" s="139"/>
      <c r="P15" s="25" t="str">
        <f t="shared" si="6"/>
        <v/>
      </c>
      <c r="Q15" s="137"/>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2"/>
      <c r="I16" s="132"/>
      <c r="J16" s="66" t="str">
        <f t="shared" si="4"/>
        <v/>
      </c>
      <c r="K16" s="141"/>
      <c r="L16" s="130"/>
      <c r="M16" s="130"/>
      <c r="N16" s="25" t="str">
        <f t="shared" si="5"/>
        <v/>
      </c>
      <c r="O16" s="139"/>
      <c r="P16" s="25" t="str">
        <f t="shared" si="6"/>
        <v/>
      </c>
      <c r="Q16" s="137"/>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2"/>
      <c r="I17" s="132"/>
      <c r="J17" s="66" t="str">
        <f t="shared" si="4"/>
        <v/>
      </c>
      <c r="K17" s="141"/>
      <c r="L17" s="130"/>
      <c r="M17" s="130"/>
      <c r="N17" s="25" t="str">
        <f t="shared" si="5"/>
        <v/>
      </c>
      <c r="O17" s="139"/>
      <c r="P17" s="25" t="str">
        <f t="shared" si="6"/>
        <v/>
      </c>
      <c r="Q17" s="137"/>
    </row>
    <row r="18" spans="1:17" ht="165" customHeight="1">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32"/>
      <c r="I18" s="132"/>
      <c r="J18" s="66" t="str">
        <f t="shared" si="4"/>
        <v/>
      </c>
      <c r="K18" s="141"/>
      <c r="L18" s="130"/>
      <c r="M18" s="130"/>
      <c r="N18" s="25" t="str">
        <f t="shared" si="5"/>
        <v/>
      </c>
      <c r="O18" s="139"/>
      <c r="P18" s="25" t="str">
        <f t="shared" si="6"/>
        <v/>
      </c>
      <c r="Q18" s="137"/>
    </row>
    <row r="19" spans="1:17" ht="165" customHeight="1">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32"/>
      <c r="I19" s="132"/>
      <c r="J19" s="66" t="str">
        <f t="shared" si="4"/>
        <v/>
      </c>
      <c r="K19" s="141"/>
      <c r="L19" s="130"/>
      <c r="M19" s="130"/>
      <c r="N19" s="25" t="str">
        <f t="shared" si="5"/>
        <v/>
      </c>
      <c r="O19" s="139"/>
      <c r="P19" s="25" t="str">
        <f t="shared" si="6"/>
        <v/>
      </c>
      <c r="Q19" s="137"/>
    </row>
    <row r="20" spans="1:17" ht="165" customHeight="1">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32"/>
      <c r="I20" s="132"/>
      <c r="J20" s="66" t="str">
        <f t="shared" si="4"/>
        <v/>
      </c>
      <c r="K20" s="141"/>
      <c r="L20" s="130"/>
      <c r="M20" s="130"/>
      <c r="N20" s="25" t="str">
        <f t="shared" si="5"/>
        <v/>
      </c>
      <c r="O20" s="139"/>
      <c r="P20" s="25" t="str">
        <f t="shared" si="6"/>
        <v/>
      </c>
      <c r="Q20" s="137"/>
    </row>
    <row r="21" spans="1:17" ht="165" customHeight="1">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32"/>
      <c r="I21" s="132"/>
      <c r="J21" s="66" t="str">
        <f t="shared" si="4"/>
        <v/>
      </c>
      <c r="K21" s="141"/>
      <c r="L21" s="130"/>
      <c r="M21" s="130"/>
      <c r="N21" s="25" t="str">
        <f t="shared" si="5"/>
        <v/>
      </c>
      <c r="O21" s="139"/>
      <c r="P21" s="25" t="str">
        <f t="shared" si="6"/>
        <v/>
      </c>
      <c r="Q21" s="137"/>
    </row>
    <row r="22" spans="1:17" ht="165" customHeight="1">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32"/>
      <c r="I22" s="132"/>
      <c r="J22" s="66" t="str">
        <f t="shared" si="4"/>
        <v/>
      </c>
      <c r="K22" s="141"/>
      <c r="L22" s="130"/>
      <c r="M22" s="130"/>
      <c r="N22" s="25" t="str">
        <f t="shared" si="5"/>
        <v/>
      </c>
      <c r="O22" s="139"/>
      <c r="P22" s="25" t="str">
        <f t="shared" si="6"/>
        <v/>
      </c>
      <c r="Q22" s="137"/>
    </row>
    <row r="23" spans="1:17" ht="165" customHeight="1">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32"/>
      <c r="I23" s="132"/>
      <c r="J23" s="66" t="str">
        <f t="shared" si="4"/>
        <v/>
      </c>
      <c r="K23" s="141"/>
      <c r="L23" s="130"/>
      <c r="M23" s="130"/>
      <c r="N23" s="25" t="str">
        <f t="shared" si="5"/>
        <v/>
      </c>
      <c r="O23" s="139"/>
      <c r="P23" s="25" t="str">
        <f t="shared" si="6"/>
        <v/>
      </c>
      <c r="Q23" s="137"/>
    </row>
    <row r="24" spans="1:17" ht="165" customHeight="1">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32"/>
      <c r="I24" s="132"/>
      <c r="J24" s="66" t="str">
        <f t="shared" si="4"/>
        <v/>
      </c>
      <c r="K24" s="141"/>
      <c r="L24" s="130"/>
      <c r="M24" s="130"/>
      <c r="N24" s="25" t="str">
        <f t="shared" si="5"/>
        <v/>
      </c>
      <c r="O24" s="139"/>
      <c r="P24" s="25" t="str">
        <f t="shared" si="6"/>
        <v/>
      </c>
      <c r="Q24" s="137"/>
    </row>
    <row r="25" spans="1:17" ht="165" customHeight="1">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32"/>
      <c r="I25" s="132"/>
      <c r="J25" s="66" t="str">
        <f t="shared" si="4"/>
        <v/>
      </c>
      <c r="K25" s="141"/>
      <c r="L25" s="130"/>
      <c r="M25" s="130"/>
      <c r="N25" s="25" t="str">
        <f t="shared" si="5"/>
        <v/>
      </c>
      <c r="O25" s="139"/>
      <c r="P25" s="25" t="str">
        <f t="shared" si="6"/>
        <v/>
      </c>
      <c r="Q25" s="137"/>
    </row>
    <row r="26" spans="1:17" ht="165" customHeight="1">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32"/>
      <c r="I26" s="132"/>
      <c r="J26" s="66" t="str">
        <f t="shared" si="4"/>
        <v/>
      </c>
      <c r="K26" s="141"/>
      <c r="L26" s="130"/>
      <c r="M26" s="130"/>
      <c r="N26" s="25" t="str">
        <f t="shared" si="5"/>
        <v/>
      </c>
      <c r="O26" s="139"/>
      <c r="P26" s="25" t="str">
        <f t="shared" si="6"/>
        <v/>
      </c>
      <c r="Q26" s="137"/>
    </row>
    <row r="27" spans="1:17" ht="165" customHeight="1">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32"/>
      <c r="I27" s="132"/>
      <c r="J27" s="66" t="str">
        <f t="shared" si="4"/>
        <v/>
      </c>
      <c r="K27" s="141"/>
      <c r="L27" s="130"/>
      <c r="M27" s="130"/>
      <c r="N27" s="25" t="str">
        <f t="shared" si="5"/>
        <v/>
      </c>
      <c r="O27" s="139"/>
      <c r="P27" s="25" t="str">
        <f t="shared" si="6"/>
        <v/>
      </c>
      <c r="Q27" s="137"/>
    </row>
    <row r="28" spans="1:17" ht="165" customHeight="1">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32"/>
      <c r="I28" s="132"/>
      <c r="J28" s="66" t="str">
        <f t="shared" si="4"/>
        <v/>
      </c>
      <c r="K28" s="141"/>
      <c r="L28" s="130"/>
      <c r="M28" s="130"/>
      <c r="N28" s="25" t="str">
        <f t="shared" si="5"/>
        <v/>
      </c>
      <c r="O28" s="139"/>
      <c r="P28" s="25" t="str">
        <f t="shared" si="6"/>
        <v/>
      </c>
      <c r="Q28" s="137"/>
    </row>
    <row r="29" spans="1:17" ht="165" customHeight="1">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32"/>
      <c r="I29" s="132"/>
      <c r="J29" s="66" t="str">
        <f t="shared" si="4"/>
        <v/>
      </c>
      <c r="K29" s="141"/>
      <c r="L29" s="130"/>
      <c r="M29" s="130"/>
      <c r="N29" s="25" t="str">
        <f t="shared" si="5"/>
        <v/>
      </c>
      <c r="O29" s="139"/>
      <c r="P29" s="25" t="str">
        <f t="shared" si="6"/>
        <v/>
      </c>
      <c r="Q29" s="137"/>
    </row>
    <row r="30" spans="1:17" ht="165" customHeight="1">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32"/>
      <c r="I30" s="132"/>
      <c r="J30" s="66" t="str">
        <f t="shared" si="4"/>
        <v/>
      </c>
      <c r="K30" s="141"/>
      <c r="L30" s="130"/>
      <c r="M30" s="130"/>
      <c r="N30" s="25" t="str">
        <f t="shared" si="5"/>
        <v/>
      </c>
      <c r="O30" s="139"/>
      <c r="P30" s="25" t="str">
        <f t="shared" si="6"/>
        <v/>
      </c>
      <c r="Q30" s="137"/>
    </row>
    <row r="31" spans="1:17" ht="165" customHeight="1">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32"/>
      <c r="I31" s="132"/>
      <c r="J31" s="66" t="str">
        <f t="shared" si="4"/>
        <v/>
      </c>
      <c r="K31" s="141"/>
      <c r="L31" s="130"/>
      <c r="M31" s="130"/>
      <c r="N31" s="25" t="str">
        <f t="shared" si="5"/>
        <v/>
      </c>
      <c r="O31" s="139"/>
      <c r="P31" s="25" t="str">
        <f t="shared" si="6"/>
        <v/>
      </c>
      <c r="Q31" s="137"/>
    </row>
    <row r="32" spans="1:17" ht="165" customHeight="1">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32"/>
      <c r="I32" s="132"/>
      <c r="J32" s="66" t="str">
        <f t="shared" si="4"/>
        <v/>
      </c>
      <c r="K32" s="141"/>
      <c r="L32" s="130"/>
      <c r="M32" s="130"/>
      <c r="N32" s="25" t="str">
        <f t="shared" si="5"/>
        <v/>
      </c>
      <c r="O32" s="139"/>
      <c r="P32" s="25" t="str">
        <f t="shared" si="6"/>
        <v/>
      </c>
      <c r="Q32" s="137"/>
    </row>
    <row r="33" spans="1:17" ht="165" customHeight="1">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32"/>
      <c r="I33" s="132"/>
      <c r="J33" s="66" t="str">
        <f t="shared" si="4"/>
        <v/>
      </c>
      <c r="K33" s="141"/>
      <c r="L33" s="130"/>
      <c r="M33" s="130"/>
      <c r="N33" s="25" t="str">
        <f t="shared" si="5"/>
        <v/>
      </c>
      <c r="O33" s="139"/>
      <c r="P33" s="25" t="str">
        <f t="shared" si="6"/>
        <v/>
      </c>
      <c r="Q33" s="137"/>
    </row>
    <row r="34" spans="1:17" ht="165" customHeight="1">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32"/>
      <c r="I34" s="132"/>
      <c r="J34" s="66" t="str">
        <f t="shared" si="4"/>
        <v/>
      </c>
      <c r="K34" s="141"/>
      <c r="L34" s="130"/>
      <c r="M34" s="130"/>
      <c r="N34" s="25" t="str">
        <f t="shared" si="5"/>
        <v/>
      </c>
      <c r="O34" s="139"/>
      <c r="P34" s="25" t="str">
        <f t="shared" si="6"/>
        <v/>
      </c>
      <c r="Q34" s="137"/>
    </row>
    <row r="35" spans="1:17" ht="165" customHeight="1">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32"/>
      <c r="I35" s="132"/>
      <c r="J35" s="66" t="str">
        <f t="shared" si="4"/>
        <v/>
      </c>
      <c r="K35" s="141"/>
      <c r="L35" s="130"/>
      <c r="M35" s="130"/>
      <c r="N35" s="25" t="str">
        <f t="shared" si="5"/>
        <v/>
      </c>
      <c r="O35" s="139"/>
      <c r="P35" s="25" t="str">
        <f t="shared" si="6"/>
        <v/>
      </c>
      <c r="Q35" s="137"/>
    </row>
    <row r="36" spans="1:17" ht="165" customHeight="1">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32"/>
      <c r="I36" s="132"/>
      <c r="J36" s="66" t="str">
        <f t="shared" si="4"/>
        <v/>
      </c>
      <c r="K36" s="141"/>
      <c r="L36" s="130"/>
      <c r="M36" s="130"/>
      <c r="N36" s="25" t="str">
        <f t="shared" si="5"/>
        <v/>
      </c>
      <c r="O36" s="139"/>
      <c r="P36" s="25" t="str">
        <f t="shared" si="6"/>
        <v/>
      </c>
      <c r="Q36" s="137"/>
    </row>
    <row r="37" spans="1:17" ht="165" customHeight="1">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32"/>
      <c r="I37" s="132"/>
      <c r="J37" s="66" t="str">
        <f t="shared" si="4"/>
        <v/>
      </c>
      <c r="K37" s="141"/>
      <c r="L37" s="130"/>
      <c r="M37" s="130"/>
      <c r="N37" s="25" t="str">
        <f t="shared" si="5"/>
        <v/>
      </c>
      <c r="O37" s="139"/>
      <c r="P37" s="25" t="str">
        <f t="shared" si="6"/>
        <v/>
      </c>
      <c r="Q37" s="137"/>
    </row>
    <row r="38" spans="1:17">
      <c r="Q38" s="64"/>
    </row>
    <row r="39" spans="1:17">
      <c r="Q39" s="64"/>
    </row>
    <row r="40" spans="1:17">
      <c r="Q40" s="64"/>
    </row>
    <row r="63" spans="10:16" hidden="1">
      <c r="J63" s="83" t="str">
        <f>IFERROR(AVERAGE(J8:J37),"")</f>
        <v/>
      </c>
      <c r="K63" s="83"/>
      <c r="N63" s="83" t="str">
        <f>IFERROR(AVERAGE(N8:N37),"")</f>
        <v/>
      </c>
      <c r="O63" s="83"/>
      <c r="P63" s="83" t="str">
        <f>IFERROR(AVERAGE(P8:P37),"")</f>
        <v/>
      </c>
    </row>
  </sheetData>
  <mergeCells count="11">
    <mergeCell ref="Q6:Q7"/>
    <mergeCell ref="H5:Q5"/>
    <mergeCell ref="L6:O6"/>
    <mergeCell ref="H6:K6"/>
    <mergeCell ref="M3:N3"/>
    <mergeCell ref="P3:Q3"/>
    <mergeCell ref="E5:G5"/>
    <mergeCell ref="B3:F3"/>
    <mergeCell ref="E6:G6"/>
    <mergeCell ref="P6:P7"/>
    <mergeCell ref="B5:D6"/>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dataValidation allowBlank="1" showInputMessage="1" showErrorMessage="1" prompt="Esta información se carga automáticamente del PLAN DE ACCIÓN " sqref="B8:D37"/>
    <dataValidation allowBlank="1" showInputMessage="1" showErrorMessage="1" prompt="Describa el numerador" sqref="E7:E37"/>
    <dataValidation allowBlank="1" showInputMessage="1" showErrorMessage="1" prompt="Describa el denominador" sqref="F7:F37"/>
    <dataValidation allowBlank="1" showInputMessage="1" showErrorMessage="1" prompt="Se calcula automáticamente, promediando los resultados del año 1 y el año 2" sqref="Q6:Q7 P6:P37"/>
    <dataValidation allowBlank="1" showInputMessage="1" showErrorMessage="1" prompt="Escriba el valor numérico del numerador" sqref="H7:H37 L7:L37"/>
    <dataValidation allowBlank="1" showInputMessage="1" showErrorMessage="1" prompt="Escriba el valor numérico del denominador" sqref="I7:I37 M7:M3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37 O7:O37"/>
  </dataValidations>
  <hyperlinks>
    <hyperlink ref="E6:G6" location="'INDICADOR DE GESTIÓN'!A1" display="Ayud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3:Q56"/>
  <sheetViews>
    <sheetView showGridLines="0" showRowColHeaders="0" zoomScale="90" zoomScaleNormal="90" workbookViewId="0">
      <selection activeCell="G12" sqref="G12"/>
    </sheetView>
  </sheetViews>
  <sheetFormatPr baseColWidth="10" defaultRowHeight="15"/>
  <cols>
    <col min="1" max="1" width="5.7109375" customWidth="1"/>
    <col min="2" max="2" width="72.140625" customWidth="1"/>
    <col min="3" max="3" width="11.42578125" customWidth="1"/>
    <col min="4" max="4" width="52.28515625" customWidth="1"/>
    <col min="5" max="6" width="26.570312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05" t="s">
        <v>2400</v>
      </c>
      <c r="C3" s="205"/>
      <c r="D3" s="205"/>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5" t="s">
        <v>2456</v>
      </c>
      <c r="C5" s="98"/>
      <c r="D5" s="98"/>
      <c r="E5" s="227" t="s">
        <v>2395</v>
      </c>
      <c r="F5" s="228"/>
      <c r="G5" s="229"/>
      <c r="H5" s="217" t="s">
        <v>2396</v>
      </c>
      <c r="I5" s="218"/>
      <c r="J5" s="218"/>
      <c r="K5" s="218"/>
      <c r="L5" s="218"/>
      <c r="M5" s="218"/>
      <c r="N5" s="218"/>
      <c r="O5" s="218"/>
      <c r="P5" s="218"/>
      <c r="Q5" s="219"/>
    </row>
    <row r="6" spans="2:17">
      <c r="B6" s="38"/>
      <c r="C6" s="38"/>
      <c r="D6" s="38"/>
      <c r="E6" s="230" t="s">
        <v>1538</v>
      </c>
      <c r="F6" s="231"/>
      <c r="G6" s="232"/>
      <c r="H6" s="223" t="s">
        <v>2397</v>
      </c>
      <c r="I6" s="224"/>
      <c r="J6" s="224"/>
      <c r="K6" s="222"/>
      <c r="L6" s="220" t="s">
        <v>2398</v>
      </c>
      <c r="M6" s="221"/>
      <c r="N6" s="221"/>
      <c r="O6" s="222"/>
      <c r="P6" s="233" t="s">
        <v>2399</v>
      </c>
      <c r="Q6" s="226" t="s">
        <v>2466</v>
      </c>
    </row>
    <row r="7" spans="2:17" ht="30">
      <c r="B7" s="61" t="s">
        <v>1524</v>
      </c>
      <c r="C7" s="61" t="s">
        <v>2401</v>
      </c>
      <c r="D7" s="61" t="s">
        <v>1492</v>
      </c>
      <c r="E7" s="60" t="s">
        <v>2402</v>
      </c>
      <c r="F7" s="60" t="s">
        <v>2403</v>
      </c>
      <c r="G7" s="61" t="s">
        <v>1479</v>
      </c>
      <c r="H7" s="72" t="s">
        <v>1480</v>
      </c>
      <c r="I7" s="72" t="s">
        <v>1481</v>
      </c>
      <c r="J7" s="72" t="s">
        <v>1482</v>
      </c>
      <c r="K7" s="72" t="s">
        <v>2465</v>
      </c>
      <c r="L7" s="67" t="s">
        <v>1480</v>
      </c>
      <c r="M7" s="67" t="s">
        <v>1481</v>
      </c>
      <c r="N7" s="67" t="s">
        <v>1482</v>
      </c>
      <c r="O7" s="67" t="s">
        <v>2465</v>
      </c>
      <c r="P7" s="210"/>
      <c r="Q7" s="216"/>
    </row>
    <row r="8" spans="2:17" ht="165" customHeight="1">
      <c r="B8" s="22" t="str">
        <f>IF('PLAN DE ACCIÓN'!E10=0,"",'PLAN DE ACCIÓN'!E10)</f>
        <v xml:space="preserve">Incumplimieto de términos de Ley en las respuestas a Derechos de Petición </v>
      </c>
      <c r="C8" s="22">
        <f>IF('PLAN DE ACCIÓN'!F10=0,"",'PLAN DE ACCIÓN'!F10)</f>
        <v>1</v>
      </c>
      <c r="D8" s="22" t="str">
        <f>IF(IF(+'PLAN DE ACCIÓN'!H10=0,'PLAN DE ACCIÓN'!G10,'PLAN DE ACCIÓN'!H10)=0,"",IF(+'PLAN DE ACCIÓN'!H10=0,'PLAN DE ACCIÓN'!G10,'PLAN DE ACCIÓN'!H10))</f>
        <v>Dar Instrucciones</v>
      </c>
      <c r="E8" s="40" t="s">
        <v>2515</v>
      </c>
      <c r="F8" s="40" t="s">
        <v>2516</v>
      </c>
      <c r="G8" s="21" t="str">
        <f>+IF(AND(E8&lt;&gt;"",F8&lt;&gt;""),"( "&amp;E8&amp;" / "&amp;F8&amp;" ) * 100","(Numerador / Denominador )*100")</f>
        <v>( NUMERO DE FUNCIONARIOS QUE SE CAPACITARON EN LA NORMATIVIDAD REFERENTE A DERECHOS DE PETICIÓN Y DILIGENCIMIENTO DE LA HERRAMIENTA DE CONTROL / NÚMERO DE FUNCIONARIOS A CAPACIAR EN LA NORMATIVIDAD REFERENTE A DERECHOS DE PETICIÓN Y DIIGENCIAMIENTO DE LA HERRAMIENTA DE CONTROL ) * 100</v>
      </c>
      <c r="H8" s="132"/>
      <c r="I8" s="132"/>
      <c r="J8" s="25" t="str">
        <f>IFERROR(H8/I8,"")</f>
        <v/>
      </c>
      <c r="K8" s="141"/>
      <c r="L8" s="130"/>
      <c r="M8" s="130"/>
      <c r="N8" s="131" t="str">
        <f>IFERROR(L8/M8,"")</f>
        <v/>
      </c>
      <c r="O8" s="142"/>
      <c r="P8" s="131" t="str">
        <f>+IFERROR(AVERAGE(N8,J8),"")</f>
        <v/>
      </c>
      <c r="Q8" s="137"/>
    </row>
    <row r="9" spans="2:17" ht="165" customHeight="1">
      <c r="B9" s="22"/>
      <c r="C9" s="22">
        <f>IF('PLAN DE ACCIÓN'!F11=0,"",'PLAN DE ACCIÓN'!F11)</f>
        <v>1</v>
      </c>
      <c r="D9" s="22" t="str">
        <f>IF(IF(+'PLAN DE ACCIÓN'!H11=0,'PLAN DE ACCIÓN'!G11,'PLAN DE ACCIÓN'!H11)=0,"",IF(+'PLAN DE ACCIÓN'!H11=0,'PLAN DE ACCIÓN'!G11,'PLAN DE ACCIÓN'!H11))</f>
        <v>Revisar el procedimiento de liquidación de tarifa de seguimiento.</v>
      </c>
      <c r="E9" s="22" t="s">
        <v>2517</v>
      </c>
      <c r="F9" s="22" t="s">
        <v>2518</v>
      </c>
      <c r="G9" s="21" t="str">
        <f t="shared" ref="G9:G37" si="0">+IF(AND(E9&lt;&gt;"",F9&lt;&gt;""),"( "&amp;E9&amp;" / "&amp;F9&amp;" ) * 100","(Numerador / Denominador )*100")</f>
        <v>( NÚMERO DE PROCEDIMIENTOS DE TARIFA DE SEGUIMIENTO MODIFICADOS / NÚMERO DE PROCEDIMIENTOS DE TARIFA DE SEGUIMIENTO MODIFICAR ) * 100</v>
      </c>
      <c r="H9" s="132"/>
      <c r="I9" s="132"/>
      <c r="J9" s="25" t="str">
        <f t="shared" ref="J9:J37" si="1">IFERROR(H9/I9,"")</f>
        <v/>
      </c>
      <c r="K9" s="141"/>
      <c r="L9" s="130"/>
      <c r="M9" s="130"/>
      <c r="N9" s="131" t="str">
        <f t="shared" ref="N9:N37" si="2">IFERROR(L9/M9,"")</f>
        <v/>
      </c>
      <c r="O9" s="142"/>
      <c r="P9" s="131" t="str">
        <f t="shared" ref="P9:P37" si="3">+IFERROR(AVERAGE(N9,J9),"")</f>
        <v/>
      </c>
      <c r="Q9" s="137"/>
    </row>
    <row r="10" spans="2:17" ht="165" customHeight="1">
      <c r="B10" s="22"/>
      <c r="C10" s="22">
        <f>IF('PLAN DE ACCIÓN'!F12=0,"",'PLAN DE ACCIÓN'!F12)</f>
        <v>2</v>
      </c>
      <c r="D10" s="22" t="str">
        <f>IF(IF(+'PLAN DE ACCIÓN'!H12=0,'PLAN DE ACCIÓN'!G12,'PLAN DE ACCIÓN'!H12)=0,"",IF(+'PLAN DE ACCIÓN'!H12=0,'PLAN DE ACCIÓN'!G12,'PLAN DE ACCIÓN'!H12))</f>
        <v>Dar Instrucciones</v>
      </c>
      <c r="E10" s="22" t="s">
        <v>2530</v>
      </c>
      <c r="F10" s="22" t="s">
        <v>2531</v>
      </c>
      <c r="G10" s="21" t="str">
        <f t="shared" si="0"/>
        <v>( NÚMERO DE INSTRUCCIONES REALIZADAS  A LA MODIFICACIÓN PROCEDIMIENTO DE TARIFAS DE EVALUACIÓN Y SEGUIMIENTO  / NÚMERO DE INSTRUCCIONES A IMPARTIR DE LA MODIFICACIÓN AL PROCEDIMIENTO DE TARIFAS DE EVALUACIÓN Y SEGUIMIENTO ) * 100</v>
      </c>
      <c r="H10" s="132"/>
      <c r="I10" s="132"/>
      <c r="J10" s="25" t="str">
        <f t="shared" si="1"/>
        <v/>
      </c>
      <c r="K10" s="141"/>
      <c r="L10" s="130"/>
      <c r="M10" s="130"/>
      <c r="N10" s="131" t="str">
        <f t="shared" si="2"/>
        <v/>
      </c>
      <c r="O10" s="142"/>
      <c r="P10" s="131" t="str">
        <f t="shared" si="3"/>
        <v/>
      </c>
      <c r="Q10" s="137"/>
    </row>
    <row r="11" spans="2:17" ht="165" customHeight="1">
      <c r="B11" s="22"/>
      <c r="C11" s="22">
        <f>IF('PLAN DE ACCIÓN'!F13=0,"",'PLAN DE ACCIÓN'!F13)</f>
        <v>1</v>
      </c>
      <c r="D11" s="22" t="str">
        <f>IF(IF(+'PLAN DE ACCIÓN'!H13=0,'PLAN DE ACCIÓN'!G13,'PLAN DE ACCIÓN'!H13)=0,"",IF(+'PLAN DE ACCIÓN'!H13=0,'PLAN DE ACCIÓN'!G13,'PLAN DE ACCIÓN'!H13))</f>
        <v>Dar Instrucciones</v>
      </c>
      <c r="E11" s="22" t="s">
        <v>2532</v>
      </c>
      <c r="F11" s="22" t="s">
        <v>2533</v>
      </c>
      <c r="G11" s="21" t="str">
        <f t="shared" si="0"/>
        <v>( NÚMERO DE INSTRUCCIONES REALIZADAS AL PROCESO DE EVALUACIÓN DE DIAGNÓSTICO AMBIENTAL DE ALTERNATIVAS Y LICENCIAS AMBIENTALES / NÚMERO DE INSTRUCCIONES A IMPARTIR DEL PROCESO DE EVALUACIÓN DE DIAGNÓSTICO AMBIENTAL DE ALTERNATIVAS Y LICENCIAS AMBIENTALES ) * 100</v>
      </c>
      <c r="H11" s="132"/>
      <c r="I11" s="132"/>
      <c r="J11" s="25" t="str">
        <f t="shared" si="1"/>
        <v/>
      </c>
      <c r="K11" s="141"/>
      <c r="L11" s="130"/>
      <c r="M11" s="130"/>
      <c r="N11" s="131" t="str">
        <f t="shared" si="2"/>
        <v/>
      </c>
      <c r="O11" s="142"/>
      <c r="P11" s="131" t="str">
        <f t="shared" si="3"/>
        <v/>
      </c>
      <c r="Q11" s="137"/>
    </row>
    <row r="12" spans="2:17" ht="165" customHeight="1">
      <c r="B12" s="22"/>
      <c r="C12" s="22">
        <f>IF('PLAN DE ACCIÓN'!F14=0,"",'PLAN DE ACCIÓN'!F14)</f>
        <v>1</v>
      </c>
      <c r="D12" s="22" t="str">
        <f>IF(IF(+'PLAN DE ACCIÓN'!H14=0,'PLAN DE ACCIÓN'!G14,'PLAN DE ACCIÓN'!H14)=0,"",IF(+'PLAN DE ACCIÓN'!H14=0,'PLAN DE ACCIÓN'!G14,'PLAN DE ACCIÓN'!H14))</f>
        <v>Dar Instrucciones</v>
      </c>
      <c r="E12" s="22" t="s">
        <v>2534</v>
      </c>
      <c r="F12" s="22" t="s">
        <v>2535</v>
      </c>
      <c r="G12" s="21" t="str">
        <f t="shared" si="0"/>
        <v>( NÚMERO DE INSTRUCCIONES DE ARGUMENTACIÓN TECNICO JURÍDICA IMPARTIDAS PARA LA PROYECCIÓN DE ACTOS ADMINISTRATIVOS QUE IMPONEN SANCIÓN - MULTA / NÚMERO DE INSTRUCCIONES A IMPARTIR DE ARGUMENTACIÓN TECNICO JURÍDICA PARA LA PROYECCIÓN DE ACTOS ADMINISTRATIVOS QUE IMPONEN SANCIÓN - MULTA ) * 100</v>
      </c>
      <c r="H12" s="132"/>
      <c r="I12" s="132"/>
      <c r="J12" s="25" t="str">
        <f t="shared" si="1"/>
        <v/>
      </c>
      <c r="K12" s="141"/>
      <c r="L12" s="130"/>
      <c r="M12" s="130"/>
      <c r="N12" s="131" t="str">
        <f t="shared" si="2"/>
        <v/>
      </c>
      <c r="O12" s="142"/>
      <c r="P12" s="131" t="str">
        <f t="shared" si="3"/>
        <v/>
      </c>
      <c r="Q12" s="137"/>
    </row>
    <row r="13" spans="2:17" ht="165" customHeight="1">
      <c r="B13" s="22"/>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2"/>
      <c r="I13" s="132"/>
      <c r="J13" s="25" t="str">
        <f t="shared" si="1"/>
        <v/>
      </c>
      <c r="K13" s="141"/>
      <c r="L13" s="130"/>
      <c r="M13" s="130"/>
      <c r="N13" s="131" t="str">
        <f t="shared" si="2"/>
        <v/>
      </c>
      <c r="O13" s="142"/>
      <c r="P13" s="131" t="str">
        <f t="shared" si="3"/>
        <v/>
      </c>
      <c r="Q13" s="137"/>
    </row>
    <row r="14" spans="2:17" ht="165" customHeight="1">
      <c r="B14" s="22"/>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2"/>
      <c r="I14" s="132"/>
      <c r="J14" s="25" t="str">
        <f t="shared" si="1"/>
        <v/>
      </c>
      <c r="K14" s="141"/>
      <c r="L14" s="130"/>
      <c r="M14" s="130"/>
      <c r="N14" s="131" t="str">
        <f t="shared" si="2"/>
        <v/>
      </c>
      <c r="O14" s="142"/>
      <c r="P14" s="131" t="str">
        <f t="shared" si="3"/>
        <v/>
      </c>
      <c r="Q14" s="137"/>
    </row>
    <row r="15" spans="2:17" ht="165" customHeight="1">
      <c r="B15" s="22"/>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1"/>
      <c r="L15" s="130"/>
      <c r="M15" s="130"/>
      <c r="N15" s="131" t="str">
        <f t="shared" si="2"/>
        <v/>
      </c>
      <c r="O15" s="142"/>
      <c r="P15" s="131" t="str">
        <f t="shared" si="3"/>
        <v/>
      </c>
      <c r="Q15" s="137"/>
    </row>
    <row r="16" spans="2:17" ht="165" customHeight="1">
      <c r="B16" s="22"/>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1"/>
      <c r="L16" s="130"/>
      <c r="M16" s="130"/>
      <c r="N16" s="131" t="str">
        <f t="shared" si="2"/>
        <v/>
      </c>
      <c r="O16" s="142"/>
      <c r="P16" s="131" t="str">
        <f t="shared" si="3"/>
        <v/>
      </c>
      <c r="Q16" s="137"/>
    </row>
    <row r="17" spans="2:17" ht="165" customHeight="1">
      <c r="B17" s="22"/>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1"/>
      <c r="L17" s="130"/>
      <c r="M17" s="130"/>
      <c r="N17" s="131" t="str">
        <f t="shared" si="2"/>
        <v/>
      </c>
      <c r="O17" s="142"/>
      <c r="P17" s="131" t="str">
        <f t="shared" si="3"/>
        <v/>
      </c>
      <c r="Q17" s="137"/>
    </row>
    <row r="18" spans="2:17" ht="165" customHeight="1">
      <c r="B18" s="22"/>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32"/>
      <c r="I18" s="132"/>
      <c r="J18" s="25" t="str">
        <f t="shared" si="1"/>
        <v/>
      </c>
      <c r="K18" s="141"/>
      <c r="L18" s="130"/>
      <c r="M18" s="130"/>
      <c r="N18" s="131" t="str">
        <f t="shared" si="2"/>
        <v/>
      </c>
      <c r="O18" s="142"/>
      <c r="P18" s="131" t="str">
        <f t="shared" si="3"/>
        <v/>
      </c>
      <c r="Q18" s="137"/>
    </row>
    <row r="19" spans="2:17" ht="165" customHeight="1">
      <c r="B19" s="22" t="str">
        <f>IF('PLAN DE ACCIÓN'!E11=0,"",'PLAN DE ACCIÓN'!E11)</f>
        <v xml:space="preserve">La liquidación de tarifas de seguimiento se realiza sin precisar la información sobre costos de inversión y operación de los proyectos y actividades, a presentar por los titulares de los permisos y omitiendo la presentación de éstos sin que se sustente de forma adecuada el por qué no se tuvieron en cuenta.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32"/>
      <c r="I19" s="132"/>
      <c r="J19" s="25" t="str">
        <f t="shared" si="1"/>
        <v/>
      </c>
      <c r="K19" s="141"/>
      <c r="L19" s="130"/>
      <c r="M19" s="130"/>
      <c r="N19" s="131" t="str">
        <f t="shared" si="2"/>
        <v/>
      </c>
      <c r="O19" s="142"/>
      <c r="P19" s="131" t="str">
        <f t="shared" si="3"/>
        <v/>
      </c>
      <c r="Q19" s="137"/>
    </row>
    <row r="20" spans="2:17" ht="165" customHeight="1">
      <c r="B20" s="22" t="str">
        <f>IF('PLAN DE ACCIÓN'!E12=0,"",'PLAN DE ACCIÓN'!E12)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32"/>
      <c r="I20" s="132"/>
      <c r="J20" s="25" t="str">
        <f t="shared" si="1"/>
        <v/>
      </c>
      <c r="K20" s="141"/>
      <c r="L20" s="130"/>
      <c r="M20" s="130"/>
      <c r="N20" s="131" t="str">
        <f t="shared" si="2"/>
        <v/>
      </c>
      <c r="O20" s="142"/>
      <c r="P20" s="131" t="str">
        <f t="shared" si="3"/>
        <v/>
      </c>
      <c r="Q20" s="137"/>
    </row>
    <row r="21" spans="2:17" ht="165" customHeight="1">
      <c r="B21" s="22" t="str">
        <f>IF('PLAN DE ACCIÓN'!E13=0,"",'PLAN DE ACCIÓN'!E13)</f>
        <v>El Consejo de Estado ordenó la suspensión inmediata de la Licencia Ambiental otorgada en la Resolución 3281 de octubre de 2019 al considerar errores en el trámite de evaluación, al otorgar la licencia sin el lleno de requisitos y sin la información técnica requerida</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32"/>
      <c r="I21" s="132"/>
      <c r="J21" s="25" t="str">
        <f t="shared" si="1"/>
        <v/>
      </c>
      <c r="K21" s="141"/>
      <c r="L21" s="130"/>
      <c r="M21" s="130"/>
      <c r="N21" s="131" t="str">
        <f t="shared" si="2"/>
        <v/>
      </c>
      <c r="O21" s="142"/>
      <c r="P21" s="131" t="str">
        <f t="shared" si="3"/>
        <v/>
      </c>
      <c r="Q21" s="137"/>
    </row>
    <row r="22" spans="2:17" ht="165" customHeight="1">
      <c r="B22" s="22" t="str">
        <f>IF('PLAN DE ACCIÓN'!E14=0,"",'PLAN DE ACCIÓN'!E14)</f>
        <v>Deficiencia en la proyección de actos administrativos e indebida aplicación del mecanismo de tasación de multas</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32"/>
      <c r="I22" s="132"/>
      <c r="J22" s="25" t="str">
        <f t="shared" si="1"/>
        <v/>
      </c>
      <c r="K22" s="141"/>
      <c r="L22" s="130"/>
      <c r="M22" s="130"/>
      <c r="N22" s="131" t="str">
        <f t="shared" si="2"/>
        <v/>
      </c>
      <c r="O22" s="142"/>
      <c r="P22" s="131" t="str">
        <f t="shared" si="3"/>
        <v/>
      </c>
      <c r="Q22" s="137"/>
    </row>
    <row r="23" spans="2:17" ht="165" customHeight="1">
      <c r="B23" s="22" t="str">
        <f>IF('PLAN DE ACCIÓN'!E15=0,"",'PLAN DE ACCIÓN'!E15)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32"/>
      <c r="I23" s="132"/>
      <c r="J23" s="25" t="str">
        <f t="shared" si="1"/>
        <v/>
      </c>
      <c r="K23" s="141"/>
      <c r="L23" s="130"/>
      <c r="M23" s="130"/>
      <c r="N23" s="131" t="str">
        <f t="shared" si="2"/>
        <v/>
      </c>
      <c r="O23" s="142"/>
      <c r="P23" s="131" t="str">
        <f t="shared" si="3"/>
        <v/>
      </c>
      <c r="Q23" s="137"/>
    </row>
    <row r="24" spans="2:17" ht="165" customHeight="1">
      <c r="B24" s="22" t="str">
        <f>IF('PLAN DE ACCIÓN'!E16=0,"",'PLAN DE ACCIÓN'!E16)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32"/>
      <c r="I24" s="132"/>
      <c r="J24" s="25" t="str">
        <f t="shared" si="1"/>
        <v/>
      </c>
      <c r="K24" s="141"/>
      <c r="L24" s="130"/>
      <c r="M24" s="130"/>
      <c r="N24" s="131" t="str">
        <f t="shared" si="2"/>
        <v/>
      </c>
      <c r="O24" s="142"/>
      <c r="P24" s="131" t="str">
        <f t="shared" si="3"/>
        <v/>
      </c>
      <c r="Q24" s="137"/>
    </row>
    <row r="25" spans="2:17" ht="165" customHeight="1">
      <c r="B25" s="22" t="str">
        <f>IF('PLAN DE ACCIÓN'!E17=0,"",'PLAN DE ACCIÓN'!E17)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32"/>
      <c r="I25" s="132"/>
      <c r="J25" s="25" t="str">
        <f t="shared" si="1"/>
        <v/>
      </c>
      <c r="K25" s="141"/>
      <c r="L25" s="130"/>
      <c r="M25" s="130"/>
      <c r="N25" s="131" t="str">
        <f t="shared" si="2"/>
        <v/>
      </c>
      <c r="O25" s="142"/>
      <c r="P25" s="131" t="str">
        <f t="shared" si="3"/>
        <v/>
      </c>
      <c r="Q25" s="137"/>
    </row>
    <row r="26" spans="2:17" ht="165" customHeight="1">
      <c r="B26" s="22" t="str">
        <f>IF('PLAN DE ACCIÓN'!E18=0,"",'PLAN DE ACCIÓN'!E18)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32"/>
      <c r="I26" s="132"/>
      <c r="J26" s="25" t="str">
        <f t="shared" si="1"/>
        <v/>
      </c>
      <c r="K26" s="141"/>
      <c r="L26" s="130"/>
      <c r="M26" s="130"/>
      <c r="N26" s="131" t="str">
        <f t="shared" si="2"/>
        <v/>
      </c>
      <c r="O26" s="142"/>
      <c r="P26" s="131" t="str">
        <f t="shared" si="3"/>
        <v/>
      </c>
      <c r="Q26" s="137"/>
    </row>
    <row r="27" spans="2:17" ht="30">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32"/>
      <c r="I27" s="132"/>
      <c r="J27" s="25" t="str">
        <f t="shared" si="1"/>
        <v/>
      </c>
      <c r="K27" s="141"/>
      <c r="L27" s="130"/>
      <c r="M27" s="130"/>
      <c r="N27" s="131" t="str">
        <f t="shared" si="2"/>
        <v/>
      </c>
      <c r="O27" s="142"/>
      <c r="P27" s="131" t="str">
        <f t="shared" si="3"/>
        <v/>
      </c>
      <c r="Q27" s="137"/>
    </row>
    <row r="28" spans="2:17" ht="30">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32"/>
      <c r="I28" s="132"/>
      <c r="J28" s="25" t="str">
        <f t="shared" si="1"/>
        <v/>
      </c>
      <c r="K28" s="141"/>
      <c r="L28" s="130"/>
      <c r="M28" s="130"/>
      <c r="N28" s="131" t="str">
        <f t="shared" si="2"/>
        <v/>
      </c>
      <c r="O28" s="142"/>
      <c r="P28" s="131" t="str">
        <f t="shared" si="3"/>
        <v/>
      </c>
      <c r="Q28" s="137"/>
    </row>
    <row r="29" spans="2:17" ht="30">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32"/>
      <c r="I29" s="132"/>
      <c r="J29" s="25" t="str">
        <f t="shared" si="1"/>
        <v/>
      </c>
      <c r="K29" s="141"/>
      <c r="L29" s="130"/>
      <c r="M29" s="130"/>
      <c r="N29" s="131" t="str">
        <f t="shared" si="2"/>
        <v/>
      </c>
      <c r="O29" s="142"/>
      <c r="P29" s="131" t="str">
        <f t="shared" si="3"/>
        <v/>
      </c>
      <c r="Q29" s="137"/>
    </row>
    <row r="30" spans="2:17" ht="30">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32"/>
      <c r="I30" s="132"/>
      <c r="J30" s="25" t="str">
        <f t="shared" si="1"/>
        <v/>
      </c>
      <c r="K30" s="141"/>
      <c r="L30" s="130"/>
      <c r="M30" s="130"/>
      <c r="N30" s="131" t="str">
        <f t="shared" si="2"/>
        <v/>
      </c>
      <c r="O30" s="142"/>
      <c r="P30" s="131" t="str">
        <f t="shared" si="3"/>
        <v/>
      </c>
      <c r="Q30" s="137"/>
    </row>
    <row r="31" spans="2:17" ht="30">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32"/>
      <c r="I31" s="132"/>
      <c r="J31" s="25" t="str">
        <f t="shared" si="1"/>
        <v/>
      </c>
      <c r="K31" s="141"/>
      <c r="L31" s="130"/>
      <c r="M31" s="130"/>
      <c r="N31" s="131" t="str">
        <f t="shared" si="2"/>
        <v/>
      </c>
      <c r="O31" s="142"/>
      <c r="P31" s="131" t="str">
        <f t="shared" si="3"/>
        <v/>
      </c>
      <c r="Q31" s="137"/>
    </row>
    <row r="32" spans="2:17" ht="30">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32"/>
      <c r="I32" s="132"/>
      <c r="J32" s="25" t="str">
        <f t="shared" si="1"/>
        <v/>
      </c>
      <c r="K32" s="141"/>
      <c r="L32" s="130"/>
      <c r="M32" s="130"/>
      <c r="N32" s="131" t="str">
        <f t="shared" si="2"/>
        <v/>
      </c>
      <c r="O32" s="142"/>
      <c r="P32" s="131" t="str">
        <f t="shared" si="3"/>
        <v/>
      </c>
      <c r="Q32" s="137"/>
    </row>
    <row r="33" spans="2:17" ht="30">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32"/>
      <c r="I33" s="132"/>
      <c r="J33" s="25" t="str">
        <f t="shared" si="1"/>
        <v/>
      </c>
      <c r="K33" s="141"/>
      <c r="L33" s="130"/>
      <c r="M33" s="130"/>
      <c r="N33" s="131" t="str">
        <f t="shared" si="2"/>
        <v/>
      </c>
      <c r="O33" s="142"/>
      <c r="P33" s="131" t="str">
        <f t="shared" si="3"/>
        <v/>
      </c>
      <c r="Q33" s="137"/>
    </row>
    <row r="34" spans="2:17" ht="30">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32"/>
      <c r="I34" s="132"/>
      <c r="J34" s="25" t="str">
        <f t="shared" si="1"/>
        <v/>
      </c>
      <c r="K34" s="141"/>
      <c r="L34" s="130"/>
      <c r="M34" s="130"/>
      <c r="N34" s="131" t="str">
        <f t="shared" si="2"/>
        <v/>
      </c>
      <c r="O34" s="142"/>
      <c r="P34" s="131" t="str">
        <f t="shared" si="3"/>
        <v/>
      </c>
      <c r="Q34" s="137"/>
    </row>
    <row r="35" spans="2:17" ht="30">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32"/>
      <c r="I35" s="132"/>
      <c r="J35" s="25" t="str">
        <f t="shared" si="1"/>
        <v/>
      </c>
      <c r="K35" s="141"/>
      <c r="L35" s="130"/>
      <c r="M35" s="130"/>
      <c r="N35" s="131" t="str">
        <f t="shared" si="2"/>
        <v/>
      </c>
      <c r="O35" s="142"/>
      <c r="P35" s="131" t="str">
        <f t="shared" si="3"/>
        <v/>
      </c>
      <c r="Q35" s="137"/>
    </row>
    <row r="36" spans="2:17" ht="30">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32"/>
      <c r="I36" s="132"/>
      <c r="J36" s="25" t="str">
        <f t="shared" si="1"/>
        <v/>
      </c>
      <c r="K36" s="141"/>
      <c r="L36" s="130"/>
      <c r="M36" s="130"/>
      <c r="N36" s="131" t="str">
        <f t="shared" si="2"/>
        <v/>
      </c>
      <c r="O36" s="142"/>
      <c r="P36" s="131" t="str">
        <f t="shared" si="3"/>
        <v/>
      </c>
      <c r="Q36" s="137"/>
    </row>
    <row r="37" spans="2:17" ht="30">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32"/>
      <c r="I37" s="132"/>
      <c r="J37" s="25" t="str">
        <f t="shared" si="1"/>
        <v/>
      </c>
      <c r="K37" s="141"/>
      <c r="L37" s="130"/>
      <c r="M37" s="130"/>
      <c r="N37" s="131" t="str">
        <f t="shared" si="2"/>
        <v/>
      </c>
      <c r="O37" s="142"/>
      <c r="P37" s="131" t="str">
        <f t="shared" si="3"/>
        <v/>
      </c>
      <c r="Q37" s="137"/>
    </row>
    <row r="56" spans="10:16">
      <c r="J56" s="83" t="str">
        <f>+IFERROR(AVERAGE(J8:J37),"")</f>
        <v/>
      </c>
      <c r="K56" s="83"/>
      <c r="L56" s="83"/>
      <c r="M56" s="83"/>
      <c r="N56" s="83" t="str">
        <f>+IFERROR(AVERAGE(N8:N37),"")</f>
        <v/>
      </c>
      <c r="O56" s="83"/>
      <c r="P56" s="83"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dataValidation allowBlank="1" showInputMessage="1" showErrorMessage="1" prompt="Se calcula automáticamente el porcentaje de avance, una vez se ingresen los valores del numerado y denominador" sqref="J7:J37 O7 N7:N37"/>
    <dataValidation allowBlank="1" showInputMessage="1" showErrorMessage="1" prompt="Escriba el valor numérico del denominador" sqref="I7:I37 M7:M37"/>
    <dataValidation allowBlank="1" showInputMessage="1" showErrorMessage="1" prompt="Escriba el valor numérico del numerador" sqref="H7:H37 L7:L3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37"/>
    <dataValidation allowBlank="1" showInputMessage="1" showErrorMessage="1" prompt="Describa el denominador" sqref="F7:F37"/>
    <dataValidation allowBlank="1" showInputMessage="1" showErrorMessage="1" prompt="Esta información se carga automáticamente del PLAN DE ACCIÓN " sqref="B8:D37"/>
    <dataValidation allowBlank="1" showInputMessage="1" showErrorMessage="1" prompt="Brevemente, expliqué el valor del resultado." sqref="K7:K37"/>
    <dataValidation allowBlank="1" showInputMessage="1" showErrorMessage="1" prompt="Brevemente, explique el valor del resultado" sqref="O8:O37"/>
  </dataValidations>
  <hyperlinks>
    <hyperlink ref="E6:G6" location="'INDICADOR DE RESULTADO'!A1" display="Ayuda"/>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69"/>
  <sheetViews>
    <sheetView showGridLines="0" showRowColHeaders="0" zoomScale="90" zoomScaleNormal="90" workbookViewId="0">
      <selection activeCell="A66" sqref="A66:XFD66"/>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05" t="s">
        <v>2412</v>
      </c>
      <c r="C3" s="205"/>
      <c r="D3" s="173"/>
      <c r="E3" s="92"/>
      <c r="F3" s="93"/>
      <c r="G3" s="93"/>
      <c r="H3" s="38"/>
      <c r="I3" s="38"/>
      <c r="J3" s="38"/>
      <c r="K3" s="38"/>
      <c r="L3" s="38"/>
    </row>
    <row r="4" spans="2:13" ht="15.75">
      <c r="B4" s="65"/>
      <c r="C4" s="65"/>
      <c r="D4" s="38"/>
      <c r="E4" s="81"/>
      <c r="F4" s="82"/>
      <c r="G4" s="82"/>
      <c r="H4" s="38"/>
      <c r="I4" s="38"/>
      <c r="J4" s="38"/>
      <c r="K4" s="38"/>
      <c r="L4" s="38"/>
    </row>
    <row r="5" spans="2:13" ht="16.5">
      <c r="B5" s="135" t="s">
        <v>2456</v>
      </c>
      <c r="C5" s="91"/>
      <c r="D5" s="217" t="s">
        <v>2396</v>
      </c>
      <c r="E5" s="218"/>
      <c r="F5" s="218"/>
      <c r="G5" s="218"/>
      <c r="H5" s="218"/>
      <c r="I5" s="218"/>
      <c r="J5" s="218"/>
      <c r="K5" s="218"/>
      <c r="L5" s="218"/>
      <c r="M5" s="219"/>
    </row>
    <row r="6" spans="2:13" ht="15.75">
      <c r="B6" s="38"/>
      <c r="C6" s="136" t="s">
        <v>1538</v>
      </c>
      <c r="D6" s="237" t="s">
        <v>2397</v>
      </c>
      <c r="E6" s="238"/>
      <c r="F6" s="238"/>
      <c r="G6" s="236"/>
      <c r="H6" s="234" t="s">
        <v>2398</v>
      </c>
      <c r="I6" s="235"/>
      <c r="J6" s="235"/>
      <c r="K6" s="236"/>
      <c r="L6" s="209" t="s">
        <v>2409</v>
      </c>
      <c r="M6" s="215" t="s">
        <v>2466</v>
      </c>
    </row>
    <row r="7" spans="2:13" ht="30">
      <c r="B7" s="61" t="s">
        <v>1523</v>
      </c>
      <c r="C7" s="61" t="s">
        <v>1479</v>
      </c>
      <c r="D7" s="72" t="s">
        <v>2407</v>
      </c>
      <c r="E7" s="72" t="s">
        <v>2406</v>
      </c>
      <c r="F7" s="72" t="s">
        <v>1482</v>
      </c>
      <c r="G7" s="72" t="s">
        <v>2465</v>
      </c>
      <c r="H7" s="67" t="s">
        <v>2408</v>
      </c>
      <c r="I7" s="67" t="s">
        <v>2407</v>
      </c>
      <c r="J7" s="67" t="s">
        <v>1482</v>
      </c>
      <c r="K7" s="67" t="s">
        <v>2465</v>
      </c>
      <c r="L7" s="210"/>
      <c r="M7" s="216"/>
    </row>
    <row r="8" spans="2:13" ht="50.1" customHeight="1">
      <c r="B8" s="71" t="str">
        <f>+IF('PLAN DE ACCIÓN'!C10=0,"",'PLAN DE ACCIÓN'!C10)</f>
        <v>INCUMPLIMIENTO DE NORMA JURIDICA</v>
      </c>
      <c r="C8" s="21" t="s">
        <v>2405</v>
      </c>
      <c r="D8" s="132"/>
      <c r="E8" s="132"/>
      <c r="F8" s="131" t="str">
        <f t="shared" ref="F8" si="0">+IFERROR((D8-E8)/E8,"")</f>
        <v/>
      </c>
      <c r="G8" s="138"/>
      <c r="H8" s="130"/>
      <c r="I8" s="69" t="str">
        <f>+IF(D8="","",D8)</f>
        <v/>
      </c>
      <c r="J8" s="131" t="str">
        <f>IF(H8="","",IFERROR((H8-I8)/I8,""))</f>
        <v/>
      </c>
      <c r="K8" s="139"/>
      <c r="L8" s="131" t="str">
        <f>IF(H8="",F8,IFERROR(AVERAGE(J8,F8),""))</f>
        <v/>
      </c>
      <c r="M8" s="140"/>
    </row>
    <row r="9" spans="2:13" ht="50.1" customHeight="1">
      <c r="B9" s="71" t="str">
        <f>+IF('PLAN DE ACCIÓN'!C11=0,"",'PLAN DE ACCIÓN'!C11)</f>
        <v>VIOLACION AL DEBIDO PROCESO ADMINISTRATIVO</v>
      </c>
      <c r="C9" s="21" t="s">
        <v>2470</v>
      </c>
      <c r="D9" s="132"/>
      <c r="E9" s="132"/>
      <c r="F9" s="131" t="str">
        <f t="shared" ref="F9:F37" si="1">+IFERROR((D9-E9)/E9,"")</f>
        <v/>
      </c>
      <c r="G9" s="138"/>
      <c r="H9" s="130"/>
      <c r="I9" s="69" t="str">
        <f t="shared" ref="I9:I37" si="2">+IF(D9="","",D9)</f>
        <v/>
      </c>
      <c r="J9" s="131" t="str">
        <f t="shared" ref="J9:J37" si="3">IF(H9="","",IFERROR((H9-I9)/I9,""))</f>
        <v/>
      </c>
      <c r="K9" s="139"/>
      <c r="L9" s="131" t="str">
        <f t="shared" ref="L9:L37" si="4">IF(H9="",F9,IFERROR(AVERAGE(J9,F9),""))</f>
        <v/>
      </c>
      <c r="M9" s="140"/>
    </row>
    <row r="10" spans="2:13" ht="50.1" customHeight="1">
      <c r="B10" s="71" t="str">
        <f>+IF('PLAN DE ACCIÓN'!C12=0,"",'PLAN DE ACCIÓN'!C12)</f>
        <v/>
      </c>
      <c r="C10" s="21" t="s">
        <v>2471</v>
      </c>
      <c r="D10" s="132"/>
      <c r="E10" s="132"/>
      <c r="F10" s="131" t="str">
        <f t="shared" si="1"/>
        <v/>
      </c>
      <c r="G10" s="138"/>
      <c r="H10" s="130"/>
      <c r="I10" s="69" t="str">
        <f t="shared" si="2"/>
        <v/>
      </c>
      <c r="J10" s="131" t="str">
        <f t="shared" si="3"/>
        <v/>
      </c>
      <c r="K10" s="139"/>
      <c r="L10" s="131" t="str">
        <f t="shared" si="4"/>
        <v/>
      </c>
      <c r="M10" s="140"/>
    </row>
    <row r="11" spans="2:13" ht="50.1" customHeight="1">
      <c r="B11" s="71" t="str">
        <f>+IF('PLAN DE ACCIÓN'!C13=0,"",'PLAN DE ACCIÓN'!C13)</f>
        <v>DAÑO O AMENAZA AMBIENTAL POR DISPOSICION FINAL DE RESIDUOS SOLIDOS</v>
      </c>
      <c r="C11" s="21" t="s">
        <v>2472</v>
      </c>
      <c r="D11" s="132"/>
      <c r="E11" s="132"/>
      <c r="F11" s="131" t="str">
        <f t="shared" si="1"/>
        <v/>
      </c>
      <c r="G11" s="138"/>
      <c r="H11" s="130"/>
      <c r="I11" s="69" t="str">
        <f t="shared" si="2"/>
        <v/>
      </c>
      <c r="J11" s="131" t="str">
        <f t="shared" si="3"/>
        <v/>
      </c>
      <c r="K11" s="139"/>
      <c r="L11" s="131" t="str">
        <f t="shared" si="4"/>
        <v/>
      </c>
      <c r="M11" s="140"/>
    </row>
    <row r="12" spans="2:13" ht="50.1" customHeight="1">
      <c r="B12" s="71" t="str">
        <f>+IF('PLAN DE ACCIÓN'!C14=0,"",'PLAN DE ACCIÓN'!C14)</f>
        <v>ILEGALIDAD DEL ACTO ADMINISTRATIVO QUE IMPONE SANCION POR VIOLACION DE NORMAS DE PROTECCION AMBIENTAL</v>
      </c>
      <c r="C12" s="21" t="s">
        <v>2473</v>
      </c>
      <c r="D12" s="132"/>
      <c r="E12" s="132"/>
      <c r="F12" s="131" t="str">
        <f t="shared" si="1"/>
        <v/>
      </c>
      <c r="G12" s="138"/>
      <c r="H12" s="130"/>
      <c r="I12" s="69" t="str">
        <f t="shared" si="2"/>
        <v/>
      </c>
      <c r="J12" s="131" t="str">
        <f t="shared" si="3"/>
        <v/>
      </c>
      <c r="K12" s="139"/>
      <c r="L12" s="131" t="str">
        <f t="shared" si="4"/>
        <v/>
      </c>
      <c r="M12" s="140"/>
    </row>
    <row r="13" spans="2:13" ht="50.1" customHeight="1">
      <c r="B13" s="71" t="str">
        <f>+IF('PLAN DE ACCIÓN'!C15=0,"",'PLAN DE ACCIÓN'!C15)</f>
        <v/>
      </c>
      <c r="C13" s="21" t="s">
        <v>2474</v>
      </c>
      <c r="D13" s="132"/>
      <c r="E13" s="132"/>
      <c r="F13" s="131" t="str">
        <f t="shared" si="1"/>
        <v/>
      </c>
      <c r="G13" s="138"/>
      <c r="H13" s="130"/>
      <c r="I13" s="69" t="str">
        <f t="shared" si="2"/>
        <v/>
      </c>
      <c r="J13" s="131" t="str">
        <f t="shared" si="3"/>
        <v/>
      </c>
      <c r="K13" s="139"/>
      <c r="L13" s="131" t="str">
        <f t="shared" si="4"/>
        <v/>
      </c>
      <c r="M13" s="140"/>
    </row>
    <row r="14" spans="2:13" ht="50.1" customHeight="1">
      <c r="B14" s="71" t="str">
        <f>+IF('PLAN DE ACCIÓN'!C16=0,"",'PLAN DE ACCIÓN'!C16)</f>
        <v/>
      </c>
      <c r="C14" s="21" t="s">
        <v>2475</v>
      </c>
      <c r="D14" s="132"/>
      <c r="E14" s="132"/>
      <c r="F14" s="131" t="str">
        <f t="shared" si="1"/>
        <v/>
      </c>
      <c r="G14" s="138"/>
      <c r="H14" s="130"/>
      <c r="I14" s="69" t="str">
        <f t="shared" si="2"/>
        <v/>
      </c>
      <c r="J14" s="131" t="str">
        <f t="shared" si="3"/>
        <v/>
      </c>
      <c r="K14" s="139"/>
      <c r="L14" s="131" t="str">
        <f t="shared" si="4"/>
        <v/>
      </c>
      <c r="M14" s="140"/>
    </row>
    <row r="15" spans="2:13" ht="50.1" customHeight="1">
      <c r="B15" s="71" t="str">
        <f>+IF('PLAN DE ACCIÓN'!C17=0,"",'PLAN DE ACCIÓN'!C17)</f>
        <v/>
      </c>
      <c r="C15" s="21" t="s">
        <v>2476</v>
      </c>
      <c r="D15" s="132"/>
      <c r="E15" s="132"/>
      <c r="F15" s="131" t="str">
        <f t="shared" si="1"/>
        <v/>
      </c>
      <c r="G15" s="138"/>
      <c r="H15" s="130"/>
      <c r="I15" s="69" t="str">
        <f t="shared" si="2"/>
        <v/>
      </c>
      <c r="J15" s="131" t="str">
        <f t="shared" si="3"/>
        <v/>
      </c>
      <c r="K15" s="139"/>
      <c r="L15" s="131" t="str">
        <f t="shared" si="4"/>
        <v/>
      </c>
      <c r="M15" s="140"/>
    </row>
    <row r="16" spans="2:13" ht="50.1" customHeight="1">
      <c r="B16" s="71" t="str">
        <f>+IF('PLAN DE ACCIÓN'!C18=0,"",'PLAN DE ACCIÓN'!C18)</f>
        <v/>
      </c>
      <c r="C16" s="21" t="s">
        <v>2477</v>
      </c>
      <c r="D16" s="132"/>
      <c r="E16" s="132"/>
      <c r="F16" s="131" t="str">
        <f t="shared" si="1"/>
        <v/>
      </c>
      <c r="G16" s="138"/>
      <c r="H16" s="130"/>
      <c r="I16" s="69" t="str">
        <f t="shared" si="2"/>
        <v/>
      </c>
      <c r="J16" s="131" t="str">
        <f t="shared" si="3"/>
        <v/>
      </c>
      <c r="K16" s="139"/>
      <c r="L16" s="131" t="str">
        <f t="shared" si="4"/>
        <v/>
      </c>
      <c r="M16" s="140"/>
    </row>
    <row r="17" spans="2:13" ht="50.1" customHeight="1">
      <c r="B17" s="71" t="str">
        <f>+IF('PLAN DE ACCIÓN'!C19=0,"",'PLAN DE ACCIÓN'!C19)</f>
        <v/>
      </c>
      <c r="C17" s="21" t="s">
        <v>2478</v>
      </c>
      <c r="D17" s="132"/>
      <c r="E17" s="132"/>
      <c r="F17" s="131" t="str">
        <f t="shared" ref="F17:F36" si="5">+IFERROR((D17-E17)/E17,"")</f>
        <v/>
      </c>
      <c r="G17" s="138"/>
      <c r="H17" s="130"/>
      <c r="I17" s="69" t="str">
        <f t="shared" ref="I17:I36" si="6">+IF(D17="","",D17)</f>
        <v/>
      </c>
      <c r="J17" s="131" t="str">
        <f t="shared" ref="J17:J36" si="7">IF(H17="","",IFERROR((H17-I17)/I17,""))</f>
        <v/>
      </c>
      <c r="K17" s="139"/>
      <c r="L17" s="131" t="str">
        <f t="shared" ref="L17:L36" si="8">IF(H17="",F17,IFERROR(AVERAGE(J17,F17),""))</f>
        <v/>
      </c>
      <c r="M17" s="140"/>
    </row>
    <row r="18" spans="2:13" ht="50.1" customHeight="1">
      <c r="B18" s="71" t="str">
        <f>+IF('PLAN DE ACCIÓN'!C20=0,"",'PLAN DE ACCIÓN'!C20)</f>
        <v/>
      </c>
      <c r="C18" s="21" t="s">
        <v>2479</v>
      </c>
      <c r="D18" s="132"/>
      <c r="E18" s="132"/>
      <c r="F18" s="131" t="str">
        <f t="shared" si="5"/>
        <v/>
      </c>
      <c r="G18" s="138"/>
      <c r="H18" s="130"/>
      <c r="I18" s="69" t="str">
        <f t="shared" si="6"/>
        <v/>
      </c>
      <c r="J18" s="131" t="str">
        <f t="shared" si="7"/>
        <v/>
      </c>
      <c r="K18" s="139"/>
      <c r="L18" s="131" t="str">
        <f t="shared" si="8"/>
        <v/>
      </c>
      <c r="M18" s="140"/>
    </row>
    <row r="19" spans="2:13" ht="50.1" customHeight="1">
      <c r="B19" s="71" t="str">
        <f>+IF('PLAN DE ACCIÓN'!C21=0,"",'PLAN DE ACCIÓN'!C21)</f>
        <v/>
      </c>
      <c r="C19" s="21" t="s">
        <v>2480</v>
      </c>
      <c r="D19" s="132"/>
      <c r="E19" s="132"/>
      <c r="F19" s="131" t="str">
        <f t="shared" si="5"/>
        <v/>
      </c>
      <c r="G19" s="138"/>
      <c r="H19" s="130"/>
      <c r="I19" s="69" t="str">
        <f t="shared" si="6"/>
        <v/>
      </c>
      <c r="J19" s="131" t="str">
        <f t="shared" si="7"/>
        <v/>
      </c>
      <c r="K19" s="139"/>
      <c r="L19" s="131" t="str">
        <f t="shared" si="8"/>
        <v/>
      </c>
      <c r="M19" s="140"/>
    </row>
    <row r="20" spans="2:13" ht="50.1" customHeight="1">
      <c r="B20" s="71" t="str">
        <f>+IF('PLAN DE ACCIÓN'!C22=0,"",'PLAN DE ACCIÓN'!C22)</f>
        <v/>
      </c>
      <c r="C20" s="21" t="s">
        <v>2481</v>
      </c>
      <c r="D20" s="132"/>
      <c r="E20" s="132"/>
      <c r="F20" s="131" t="str">
        <f t="shared" si="5"/>
        <v/>
      </c>
      <c r="G20" s="138"/>
      <c r="H20" s="130"/>
      <c r="I20" s="69" t="str">
        <f t="shared" si="6"/>
        <v/>
      </c>
      <c r="J20" s="131" t="str">
        <f t="shared" si="7"/>
        <v/>
      </c>
      <c r="K20" s="139"/>
      <c r="L20" s="131" t="str">
        <f t="shared" si="8"/>
        <v/>
      </c>
      <c r="M20" s="140"/>
    </row>
    <row r="21" spans="2:13" ht="50.1" customHeight="1">
      <c r="B21" s="71" t="str">
        <f>+IF('PLAN DE ACCIÓN'!C23=0,"",'PLAN DE ACCIÓN'!C23)</f>
        <v/>
      </c>
      <c r="C21" s="21" t="s">
        <v>2482</v>
      </c>
      <c r="D21" s="132"/>
      <c r="E21" s="132"/>
      <c r="F21" s="131" t="str">
        <f t="shared" si="5"/>
        <v/>
      </c>
      <c r="G21" s="138"/>
      <c r="H21" s="130"/>
      <c r="I21" s="69" t="str">
        <f t="shared" si="6"/>
        <v/>
      </c>
      <c r="J21" s="131" t="str">
        <f t="shared" si="7"/>
        <v/>
      </c>
      <c r="K21" s="139"/>
      <c r="L21" s="131" t="str">
        <f t="shared" si="8"/>
        <v/>
      </c>
      <c r="M21" s="140"/>
    </row>
    <row r="22" spans="2:13" ht="50.1" customHeight="1">
      <c r="B22" s="71" t="str">
        <f>+IF('PLAN DE ACCIÓN'!C24=0,"",'PLAN DE ACCIÓN'!C24)</f>
        <v/>
      </c>
      <c r="C22" s="21" t="s">
        <v>2483</v>
      </c>
      <c r="D22" s="132"/>
      <c r="E22" s="132"/>
      <c r="F22" s="131" t="str">
        <f t="shared" si="5"/>
        <v/>
      </c>
      <c r="G22" s="138"/>
      <c r="H22" s="130"/>
      <c r="I22" s="69" t="str">
        <f t="shared" si="6"/>
        <v/>
      </c>
      <c r="J22" s="131" t="str">
        <f t="shared" si="7"/>
        <v/>
      </c>
      <c r="K22" s="139"/>
      <c r="L22" s="131" t="str">
        <f t="shared" si="8"/>
        <v/>
      </c>
      <c r="M22" s="140"/>
    </row>
    <row r="23" spans="2:13" ht="50.1" customHeight="1">
      <c r="B23" s="71" t="str">
        <f>+IF('PLAN DE ACCIÓN'!C25=0,"",'PLAN DE ACCIÓN'!C25)</f>
        <v/>
      </c>
      <c r="C23" s="21" t="s">
        <v>2484</v>
      </c>
      <c r="D23" s="132"/>
      <c r="E23" s="132"/>
      <c r="F23" s="131" t="str">
        <f t="shared" si="5"/>
        <v/>
      </c>
      <c r="G23" s="138"/>
      <c r="H23" s="130"/>
      <c r="I23" s="69" t="str">
        <f t="shared" si="6"/>
        <v/>
      </c>
      <c r="J23" s="131" t="str">
        <f t="shared" si="7"/>
        <v/>
      </c>
      <c r="K23" s="139"/>
      <c r="L23" s="131" t="str">
        <f t="shared" si="8"/>
        <v/>
      </c>
      <c r="M23" s="140"/>
    </row>
    <row r="24" spans="2:13" ht="50.1" customHeight="1">
      <c r="B24" s="71" t="str">
        <f>+IF('PLAN DE ACCIÓN'!C26=0,"",'PLAN DE ACCIÓN'!C26)</f>
        <v/>
      </c>
      <c r="C24" s="21" t="s">
        <v>2485</v>
      </c>
      <c r="D24" s="132"/>
      <c r="E24" s="132"/>
      <c r="F24" s="131" t="str">
        <f t="shared" si="5"/>
        <v/>
      </c>
      <c r="G24" s="138"/>
      <c r="H24" s="130"/>
      <c r="I24" s="69" t="str">
        <f t="shared" si="6"/>
        <v/>
      </c>
      <c r="J24" s="131" t="str">
        <f t="shared" si="7"/>
        <v/>
      </c>
      <c r="K24" s="139"/>
      <c r="L24" s="131" t="str">
        <f t="shared" si="8"/>
        <v/>
      </c>
      <c r="M24" s="140"/>
    </row>
    <row r="25" spans="2:13" ht="50.1" customHeight="1">
      <c r="B25" s="71" t="str">
        <f>+IF('PLAN DE ACCIÓN'!C27=0,"",'PLAN DE ACCIÓN'!C27)</f>
        <v/>
      </c>
      <c r="C25" s="21" t="s">
        <v>2486</v>
      </c>
      <c r="D25" s="132"/>
      <c r="E25" s="132"/>
      <c r="F25" s="131" t="str">
        <f t="shared" si="5"/>
        <v/>
      </c>
      <c r="G25" s="138"/>
      <c r="H25" s="130"/>
      <c r="I25" s="69" t="str">
        <f t="shared" si="6"/>
        <v/>
      </c>
      <c r="J25" s="131" t="str">
        <f t="shared" si="7"/>
        <v/>
      </c>
      <c r="K25" s="139"/>
      <c r="L25" s="131" t="str">
        <f t="shared" si="8"/>
        <v/>
      </c>
      <c r="M25" s="140"/>
    </row>
    <row r="26" spans="2:13" ht="50.1" customHeight="1">
      <c r="B26" s="71" t="str">
        <f>+IF('PLAN DE ACCIÓN'!C28=0,"",'PLAN DE ACCIÓN'!C28)</f>
        <v/>
      </c>
      <c r="C26" s="21" t="s">
        <v>2487</v>
      </c>
      <c r="D26" s="132"/>
      <c r="E26" s="132"/>
      <c r="F26" s="131" t="str">
        <f t="shared" si="5"/>
        <v/>
      </c>
      <c r="G26" s="138"/>
      <c r="H26" s="130"/>
      <c r="I26" s="69" t="str">
        <f t="shared" si="6"/>
        <v/>
      </c>
      <c r="J26" s="131" t="str">
        <f t="shared" si="7"/>
        <v/>
      </c>
      <c r="K26" s="139"/>
      <c r="L26" s="131" t="str">
        <f t="shared" si="8"/>
        <v/>
      </c>
      <c r="M26" s="140"/>
    </row>
    <row r="27" spans="2:13" ht="50.1" customHeight="1">
      <c r="B27" s="71" t="str">
        <f>+IF('PLAN DE ACCIÓN'!C29=0,"",'PLAN DE ACCIÓN'!C29)</f>
        <v/>
      </c>
      <c r="C27" s="21" t="s">
        <v>2488</v>
      </c>
      <c r="D27" s="132"/>
      <c r="E27" s="132"/>
      <c r="F27" s="131" t="str">
        <f t="shared" si="5"/>
        <v/>
      </c>
      <c r="G27" s="138"/>
      <c r="H27" s="130"/>
      <c r="I27" s="69" t="str">
        <f t="shared" si="6"/>
        <v/>
      </c>
      <c r="J27" s="131" t="str">
        <f t="shared" si="7"/>
        <v/>
      </c>
      <c r="K27" s="139"/>
      <c r="L27" s="131" t="str">
        <f t="shared" si="8"/>
        <v/>
      </c>
      <c r="M27" s="140"/>
    </row>
    <row r="28" spans="2:13" ht="50.1" customHeight="1">
      <c r="B28" s="71" t="str">
        <f>+IF('PLAN DE ACCIÓN'!C30=0,"",'PLAN DE ACCIÓN'!C30)</f>
        <v/>
      </c>
      <c r="C28" s="21" t="s">
        <v>2489</v>
      </c>
      <c r="D28" s="132"/>
      <c r="E28" s="132"/>
      <c r="F28" s="131" t="str">
        <f t="shared" si="5"/>
        <v/>
      </c>
      <c r="G28" s="138"/>
      <c r="H28" s="130"/>
      <c r="I28" s="69" t="str">
        <f t="shared" si="6"/>
        <v/>
      </c>
      <c r="J28" s="131" t="str">
        <f t="shared" si="7"/>
        <v/>
      </c>
      <c r="K28" s="139"/>
      <c r="L28" s="131" t="str">
        <f t="shared" si="8"/>
        <v/>
      </c>
      <c r="M28" s="140"/>
    </row>
    <row r="29" spans="2:13" ht="50.1" customHeight="1">
      <c r="B29" s="71" t="str">
        <f>+IF('PLAN DE ACCIÓN'!C31=0,"",'PLAN DE ACCIÓN'!C31)</f>
        <v/>
      </c>
      <c r="C29" s="21" t="s">
        <v>2490</v>
      </c>
      <c r="D29" s="132"/>
      <c r="E29" s="132"/>
      <c r="F29" s="131" t="str">
        <f t="shared" si="5"/>
        <v/>
      </c>
      <c r="G29" s="138"/>
      <c r="H29" s="130"/>
      <c r="I29" s="69" t="str">
        <f t="shared" si="6"/>
        <v/>
      </c>
      <c r="J29" s="131" t="str">
        <f t="shared" si="7"/>
        <v/>
      </c>
      <c r="K29" s="139"/>
      <c r="L29" s="131" t="str">
        <f t="shared" si="8"/>
        <v/>
      </c>
      <c r="M29" s="140"/>
    </row>
    <row r="30" spans="2:13" ht="50.1" customHeight="1">
      <c r="B30" s="71" t="str">
        <f>+IF('PLAN DE ACCIÓN'!C32=0,"",'PLAN DE ACCIÓN'!C32)</f>
        <v/>
      </c>
      <c r="C30" s="21" t="s">
        <v>2491</v>
      </c>
      <c r="D30" s="132"/>
      <c r="E30" s="132"/>
      <c r="F30" s="131" t="str">
        <f t="shared" si="5"/>
        <v/>
      </c>
      <c r="G30" s="138"/>
      <c r="H30" s="130"/>
      <c r="I30" s="69" t="str">
        <f t="shared" si="6"/>
        <v/>
      </c>
      <c r="J30" s="131" t="str">
        <f t="shared" si="7"/>
        <v/>
      </c>
      <c r="K30" s="139"/>
      <c r="L30" s="131" t="str">
        <f t="shared" si="8"/>
        <v/>
      </c>
      <c r="M30" s="140"/>
    </row>
    <row r="31" spans="2:13" ht="50.1" customHeight="1">
      <c r="B31" s="71" t="str">
        <f>+IF('PLAN DE ACCIÓN'!C33=0,"",'PLAN DE ACCIÓN'!C33)</f>
        <v/>
      </c>
      <c r="C31" s="21" t="s">
        <v>2492</v>
      </c>
      <c r="D31" s="132"/>
      <c r="E31" s="132"/>
      <c r="F31" s="131" t="str">
        <f t="shared" si="5"/>
        <v/>
      </c>
      <c r="G31" s="138"/>
      <c r="H31" s="130"/>
      <c r="I31" s="69" t="str">
        <f t="shared" si="6"/>
        <v/>
      </c>
      <c r="J31" s="131" t="str">
        <f t="shared" si="7"/>
        <v/>
      </c>
      <c r="K31" s="139"/>
      <c r="L31" s="131" t="str">
        <f t="shared" si="8"/>
        <v/>
      </c>
      <c r="M31" s="140"/>
    </row>
    <row r="32" spans="2:13" ht="50.1" customHeight="1">
      <c r="B32" s="71" t="str">
        <f>+IF('PLAN DE ACCIÓN'!C34=0,"",'PLAN DE ACCIÓN'!C34)</f>
        <v/>
      </c>
      <c r="C32" s="21" t="s">
        <v>2493</v>
      </c>
      <c r="D32" s="132"/>
      <c r="E32" s="132"/>
      <c r="F32" s="131" t="str">
        <f t="shared" si="5"/>
        <v/>
      </c>
      <c r="G32" s="138"/>
      <c r="H32" s="130"/>
      <c r="I32" s="69" t="str">
        <f t="shared" si="6"/>
        <v/>
      </c>
      <c r="J32" s="131" t="str">
        <f t="shared" si="7"/>
        <v/>
      </c>
      <c r="K32" s="139"/>
      <c r="L32" s="131" t="str">
        <f t="shared" si="8"/>
        <v/>
      </c>
      <c r="M32" s="140"/>
    </row>
    <row r="33" spans="2:13" ht="50.1" customHeight="1">
      <c r="B33" s="71" t="str">
        <f>+IF('PLAN DE ACCIÓN'!C35=0,"",'PLAN DE ACCIÓN'!C35)</f>
        <v/>
      </c>
      <c r="C33" s="21" t="s">
        <v>2494</v>
      </c>
      <c r="D33" s="132"/>
      <c r="E33" s="132"/>
      <c r="F33" s="131" t="str">
        <f t="shared" si="5"/>
        <v/>
      </c>
      <c r="G33" s="138"/>
      <c r="H33" s="130"/>
      <c r="I33" s="69" t="str">
        <f t="shared" si="6"/>
        <v/>
      </c>
      <c r="J33" s="131" t="str">
        <f t="shared" si="7"/>
        <v/>
      </c>
      <c r="K33" s="139"/>
      <c r="L33" s="131" t="str">
        <f t="shared" si="8"/>
        <v/>
      </c>
      <c r="M33" s="140"/>
    </row>
    <row r="34" spans="2:13" ht="50.1" customHeight="1">
      <c r="B34" s="71" t="str">
        <f>+IF('PLAN DE ACCIÓN'!C36=0,"",'PLAN DE ACCIÓN'!C36)</f>
        <v/>
      </c>
      <c r="C34" s="21" t="s">
        <v>2495</v>
      </c>
      <c r="D34" s="132"/>
      <c r="E34" s="132"/>
      <c r="F34" s="131" t="str">
        <f t="shared" si="5"/>
        <v/>
      </c>
      <c r="G34" s="138"/>
      <c r="H34" s="130"/>
      <c r="I34" s="69" t="str">
        <f t="shared" si="6"/>
        <v/>
      </c>
      <c r="J34" s="131" t="str">
        <f t="shared" si="7"/>
        <v/>
      </c>
      <c r="K34" s="139"/>
      <c r="L34" s="131" t="str">
        <f t="shared" si="8"/>
        <v/>
      </c>
      <c r="M34" s="140"/>
    </row>
    <row r="35" spans="2:13" ht="50.1" customHeight="1">
      <c r="B35" s="71" t="str">
        <f>+IF('PLAN DE ACCIÓN'!C37=0,"",'PLAN DE ACCIÓN'!C37)</f>
        <v/>
      </c>
      <c r="C35" s="21" t="s">
        <v>2496</v>
      </c>
      <c r="D35" s="132"/>
      <c r="E35" s="132"/>
      <c r="F35" s="131" t="str">
        <f t="shared" si="5"/>
        <v/>
      </c>
      <c r="G35" s="138"/>
      <c r="H35" s="130"/>
      <c r="I35" s="69" t="str">
        <f t="shared" si="6"/>
        <v/>
      </c>
      <c r="J35" s="131" t="str">
        <f t="shared" si="7"/>
        <v/>
      </c>
      <c r="K35" s="139"/>
      <c r="L35" s="131" t="str">
        <f t="shared" si="8"/>
        <v/>
      </c>
      <c r="M35" s="140"/>
    </row>
    <row r="36" spans="2:13" ht="50.1" customHeight="1">
      <c r="B36" s="71" t="str">
        <f>+IF('PLAN DE ACCIÓN'!C38=0,"",'PLAN DE ACCIÓN'!C38)</f>
        <v/>
      </c>
      <c r="C36" s="21" t="s">
        <v>2497</v>
      </c>
      <c r="D36" s="132"/>
      <c r="E36" s="132"/>
      <c r="F36" s="131" t="str">
        <f t="shared" si="5"/>
        <v/>
      </c>
      <c r="G36" s="138"/>
      <c r="H36" s="130"/>
      <c r="I36" s="69" t="str">
        <f t="shared" si="6"/>
        <v/>
      </c>
      <c r="J36" s="131" t="str">
        <f t="shared" si="7"/>
        <v/>
      </c>
      <c r="K36" s="139"/>
      <c r="L36" s="131" t="str">
        <f t="shared" si="8"/>
        <v/>
      </c>
      <c r="M36" s="140"/>
    </row>
    <row r="37" spans="2:13" ht="50.1" customHeight="1">
      <c r="B37" s="71" t="str">
        <f>+IF('PLAN DE ACCIÓN'!C39=0,"",'PLAN DE ACCIÓN'!C39)</f>
        <v/>
      </c>
      <c r="C37" s="21" t="s">
        <v>2488</v>
      </c>
      <c r="D37" s="132"/>
      <c r="E37" s="132"/>
      <c r="F37" s="131" t="str">
        <f t="shared" si="1"/>
        <v/>
      </c>
      <c r="G37" s="138"/>
      <c r="H37" s="130"/>
      <c r="I37" s="69" t="str">
        <f t="shared" si="2"/>
        <v/>
      </c>
      <c r="J37" s="131" t="str">
        <f t="shared" si="3"/>
        <v/>
      </c>
      <c r="K37" s="139"/>
      <c r="L37" s="131" t="str">
        <f t="shared" si="4"/>
        <v/>
      </c>
      <c r="M37" s="140"/>
    </row>
    <row r="38" spans="2:13">
      <c r="B38" s="38"/>
      <c r="C38" s="38"/>
      <c r="D38" s="38"/>
      <c r="E38" s="38"/>
      <c r="F38" s="38"/>
      <c r="G38" s="38"/>
      <c r="H38" s="38"/>
      <c r="I38" s="38"/>
      <c r="J38" s="38"/>
      <c r="K38" s="38"/>
      <c r="L38" s="38"/>
    </row>
    <row r="39" spans="2:13">
      <c r="B39" s="38"/>
      <c r="C39" s="38"/>
      <c r="D39" s="38"/>
      <c r="E39" s="38"/>
      <c r="F39" s="38"/>
      <c r="G39" s="38"/>
      <c r="H39" s="38"/>
      <c r="I39" s="38"/>
      <c r="J39" s="38"/>
      <c r="K39" s="38"/>
      <c r="L39" s="38"/>
    </row>
    <row r="40" spans="2:13">
      <c r="B40" s="38"/>
      <c r="C40" s="38"/>
      <c r="D40" s="38"/>
      <c r="E40" s="38"/>
      <c r="F40" s="38"/>
      <c r="G40" s="38"/>
      <c r="H40" s="38"/>
      <c r="I40" s="38"/>
      <c r="J40" s="38"/>
      <c r="K40" s="38"/>
      <c r="L40" s="38"/>
    </row>
    <row r="41" spans="2:13">
      <c r="B41" s="38"/>
      <c r="C41" s="38"/>
      <c r="D41" s="38"/>
      <c r="E41" s="38"/>
      <c r="F41" s="38"/>
      <c r="G41" s="38"/>
      <c r="H41" s="38"/>
      <c r="I41" s="38"/>
      <c r="J41" s="38"/>
      <c r="K41" s="38"/>
      <c r="L41" s="38"/>
    </row>
    <row r="42" spans="2:13">
      <c r="B42" s="38"/>
      <c r="C42" s="38"/>
      <c r="D42" s="38"/>
      <c r="E42" s="38"/>
      <c r="F42" s="38"/>
      <c r="G42" s="38"/>
      <c r="H42" s="38"/>
      <c r="I42" s="38"/>
      <c r="J42" s="38"/>
      <c r="K42" s="38"/>
      <c r="L42" s="38"/>
    </row>
    <row r="43" spans="2:13">
      <c r="B43" s="38"/>
      <c r="C43" s="38"/>
      <c r="D43" s="38"/>
      <c r="E43" s="38"/>
      <c r="F43" s="38"/>
      <c r="G43" s="38"/>
      <c r="H43" s="38"/>
      <c r="I43" s="38"/>
      <c r="J43" s="38"/>
      <c r="K43" s="38"/>
      <c r="L43" s="38"/>
    </row>
    <row r="44" spans="2:13">
      <c r="B44" s="38"/>
      <c r="C44" s="38"/>
      <c r="D44" s="38"/>
      <c r="E44" s="38"/>
      <c r="F44" s="38"/>
      <c r="G44" s="38"/>
      <c r="H44" s="38"/>
      <c r="I44" s="38"/>
      <c r="J44" s="38"/>
      <c r="K44" s="38"/>
      <c r="L44" s="38"/>
    </row>
    <row r="45" spans="2:13">
      <c r="B45" s="38"/>
      <c r="C45" s="38"/>
      <c r="D45" s="38"/>
      <c r="E45" s="38"/>
      <c r="F45" s="38"/>
      <c r="G45" s="38"/>
      <c r="H45" s="38"/>
      <c r="I45" s="38"/>
      <c r="J45" s="38"/>
      <c r="K45" s="38"/>
      <c r="L45" s="38"/>
    </row>
    <row r="46" spans="2:13">
      <c r="B46" s="38"/>
      <c r="C46" s="38"/>
      <c r="D46" s="38"/>
      <c r="E46" s="38"/>
      <c r="F46" s="38"/>
      <c r="G46" s="38"/>
      <c r="H46" s="38"/>
      <c r="I46" s="38"/>
      <c r="J46" s="38"/>
      <c r="K46" s="38"/>
      <c r="L46" s="38"/>
    </row>
    <row r="47" spans="2:13">
      <c r="B47" s="38"/>
      <c r="C47" s="38"/>
      <c r="D47" s="38"/>
      <c r="E47" s="38"/>
      <c r="F47" s="38"/>
      <c r="G47" s="38"/>
      <c r="H47" s="38"/>
      <c r="I47" s="38"/>
      <c r="J47" s="38"/>
      <c r="K47" s="38"/>
      <c r="L47" s="38"/>
    </row>
    <row r="48" spans="2:13">
      <c r="B48" s="38"/>
      <c r="C48" s="38"/>
      <c r="D48" s="38"/>
      <c r="E48" s="38"/>
      <c r="F48" s="38"/>
      <c r="G48" s="38"/>
      <c r="H48" s="38"/>
      <c r="I48" s="38"/>
      <c r="J48" s="38"/>
      <c r="K48" s="38"/>
      <c r="L48" s="38"/>
    </row>
    <row r="49" spans="2:12">
      <c r="B49" s="38"/>
      <c r="C49" s="38"/>
      <c r="D49" s="38"/>
      <c r="E49" s="38"/>
      <c r="F49" s="38"/>
      <c r="G49" s="38"/>
      <c r="H49" s="38"/>
      <c r="I49" s="38"/>
      <c r="J49" s="38"/>
      <c r="K49" s="38"/>
      <c r="L49" s="38"/>
    </row>
    <row r="50" spans="2:12">
      <c r="B50" s="38"/>
      <c r="C50" s="38"/>
      <c r="D50" s="38"/>
      <c r="E50" s="38"/>
      <c r="F50" s="38"/>
      <c r="G50" s="38"/>
      <c r="H50" s="38"/>
      <c r="I50" s="38"/>
      <c r="J50" s="38"/>
      <c r="K50" s="38"/>
      <c r="L50" s="38"/>
    </row>
    <row r="51" spans="2:12">
      <c r="B51" s="38"/>
      <c r="C51" s="38"/>
      <c r="D51" s="38"/>
      <c r="E51" s="38"/>
      <c r="F51" s="38"/>
      <c r="G51" s="38"/>
      <c r="H51" s="38"/>
      <c r="I51" s="38"/>
      <c r="J51" s="38"/>
      <c r="K51" s="38"/>
      <c r="L51" s="38"/>
    </row>
    <row r="52" spans="2:12">
      <c r="B52" s="38"/>
      <c r="C52" s="38"/>
      <c r="D52" s="38"/>
      <c r="E52" s="38"/>
      <c r="F52" s="38"/>
      <c r="G52" s="38"/>
      <c r="H52" s="38"/>
      <c r="I52" s="38"/>
      <c r="J52" s="38"/>
      <c r="K52" s="38"/>
      <c r="L52" s="38"/>
    </row>
    <row r="53" spans="2:12">
      <c r="B53" s="38"/>
      <c r="C53" s="38"/>
      <c r="D53" s="38"/>
      <c r="E53" s="38"/>
      <c r="F53" s="38"/>
      <c r="G53" s="38"/>
      <c r="H53" s="38"/>
      <c r="I53" s="38"/>
      <c r="J53" s="38"/>
      <c r="K53" s="38"/>
      <c r="L53" s="38"/>
    </row>
    <row r="54" spans="2:12">
      <c r="B54" s="38"/>
      <c r="C54" s="38"/>
      <c r="D54" s="38"/>
      <c r="E54" s="38"/>
      <c r="F54" s="38"/>
      <c r="G54" s="38"/>
      <c r="H54" s="38"/>
      <c r="I54" s="38"/>
      <c r="J54" s="38"/>
      <c r="K54" s="38"/>
      <c r="L54" s="38"/>
    </row>
    <row r="55" spans="2:12">
      <c r="B55" s="38"/>
      <c r="C55" s="38"/>
      <c r="D55" s="38"/>
      <c r="E55" s="38"/>
      <c r="F55" s="38"/>
      <c r="G55" s="38"/>
      <c r="H55" s="38"/>
      <c r="I55" s="38"/>
      <c r="J55" s="38"/>
      <c r="K55" s="38"/>
      <c r="L55" s="38"/>
    </row>
    <row r="56" spans="2:12">
      <c r="B56" s="38"/>
      <c r="C56" s="38"/>
      <c r="D56" s="38"/>
      <c r="E56" s="38"/>
      <c r="F56" s="38"/>
      <c r="G56" s="38"/>
      <c r="H56" s="38"/>
      <c r="I56" s="38"/>
      <c r="J56" s="38"/>
      <c r="K56" s="38"/>
      <c r="L56" s="38"/>
    </row>
    <row r="57" spans="2:12">
      <c r="B57" s="38"/>
      <c r="C57" s="38"/>
      <c r="D57" s="38"/>
      <c r="E57" s="38"/>
      <c r="F57" s="38"/>
      <c r="G57" s="38"/>
      <c r="H57" s="38"/>
      <c r="I57" s="38"/>
      <c r="J57" s="38"/>
      <c r="K57" s="38"/>
      <c r="L57" s="38"/>
    </row>
    <row r="58" spans="2:12">
      <c r="B58" s="38"/>
      <c r="C58" s="38"/>
      <c r="D58" s="38"/>
      <c r="E58" s="38"/>
      <c r="F58" s="38"/>
      <c r="G58" s="38"/>
      <c r="H58" s="38"/>
      <c r="I58" s="38"/>
      <c r="J58" s="38"/>
      <c r="K58" s="38"/>
      <c r="L58" s="38"/>
    </row>
    <row r="59" spans="2:12">
      <c r="B59" s="38"/>
      <c r="C59" s="38"/>
      <c r="D59" s="38"/>
      <c r="E59" s="38"/>
      <c r="F59" s="38"/>
      <c r="G59" s="38"/>
      <c r="H59" s="38"/>
      <c r="I59" s="38"/>
      <c r="J59" s="38"/>
      <c r="K59" s="38"/>
      <c r="L59" s="38"/>
    </row>
    <row r="60" spans="2:12">
      <c r="B60" s="38"/>
      <c r="C60" s="38"/>
      <c r="D60" s="38"/>
      <c r="E60" s="38"/>
      <c r="F60" s="38"/>
      <c r="G60" s="38"/>
      <c r="H60" s="38"/>
      <c r="I60" s="38"/>
      <c r="J60" s="38"/>
      <c r="K60" s="38"/>
      <c r="L60" s="38"/>
    </row>
    <row r="61" spans="2:12">
      <c r="B61" s="38"/>
      <c r="C61" s="38"/>
      <c r="D61" s="38"/>
      <c r="E61" s="38"/>
      <c r="F61" s="38"/>
      <c r="G61" s="38"/>
      <c r="H61" s="38"/>
      <c r="I61" s="38"/>
      <c r="J61" s="38"/>
      <c r="K61" s="38"/>
      <c r="L61" s="38"/>
    </row>
    <row r="62" spans="2:12">
      <c r="B62" s="38"/>
      <c r="C62" s="38"/>
      <c r="D62" s="38"/>
      <c r="E62" s="38"/>
      <c r="F62" s="38"/>
      <c r="G62" s="38"/>
      <c r="H62" s="38"/>
      <c r="I62" s="38"/>
      <c r="J62" s="38"/>
      <c r="K62" s="38"/>
      <c r="L62" s="38"/>
    </row>
    <row r="63" spans="2:12">
      <c r="B63" s="38"/>
      <c r="C63" s="38"/>
      <c r="D63" s="38"/>
      <c r="E63" s="38"/>
      <c r="F63" s="38"/>
      <c r="G63" s="38"/>
      <c r="H63" s="38"/>
      <c r="I63" s="38"/>
      <c r="J63" s="38"/>
      <c r="K63" s="38"/>
      <c r="L63" s="38"/>
    </row>
    <row r="64" spans="2:12">
      <c r="B64" s="38"/>
      <c r="C64" s="38"/>
      <c r="D64" s="38"/>
      <c r="E64" s="38"/>
      <c r="F64" s="38"/>
      <c r="G64" s="38"/>
      <c r="H64" s="38"/>
      <c r="I64" s="38"/>
      <c r="J64" s="38"/>
      <c r="K64" s="38"/>
      <c r="L64" s="38"/>
    </row>
    <row r="65" spans="2:12">
      <c r="B65" s="38"/>
      <c r="C65" s="38"/>
      <c r="D65" s="38"/>
      <c r="E65" s="38"/>
      <c r="F65" s="38"/>
      <c r="G65" s="38"/>
      <c r="H65" s="38"/>
      <c r="I65" s="38"/>
      <c r="J65" s="38"/>
      <c r="K65" s="38"/>
      <c r="L65" s="38"/>
    </row>
    <row r="66" spans="2:12" hidden="1">
      <c r="B66" s="38"/>
      <c r="C66" s="38"/>
      <c r="D66" s="38"/>
      <c r="E66" s="38"/>
      <c r="F66" s="100" t="str">
        <f>+IFERROR(AVERAGE(F8:F37),"")</f>
        <v/>
      </c>
      <c r="G66" s="100"/>
      <c r="H66" s="100"/>
      <c r="I66" s="100"/>
      <c r="J66" s="100" t="str">
        <f>+IFERROR(AVERAGE(J8:J37),"")</f>
        <v/>
      </c>
      <c r="K66" s="100"/>
      <c r="L66" s="100" t="str">
        <f>+IFERROR(AVERAGE(L8:L37),"")</f>
        <v/>
      </c>
    </row>
    <row r="67" spans="2:12">
      <c r="B67" s="38"/>
      <c r="C67" s="38"/>
      <c r="D67" s="38"/>
      <c r="E67" s="38"/>
      <c r="F67" s="38"/>
      <c r="G67" s="38"/>
      <c r="H67" s="38"/>
      <c r="I67" s="38"/>
      <c r="J67" s="38"/>
      <c r="K67" s="38"/>
      <c r="L67" s="38"/>
    </row>
    <row r="68" spans="2:12">
      <c r="B68" s="64"/>
      <c r="C68" s="64"/>
      <c r="D68" s="64"/>
      <c r="E68" s="64"/>
      <c r="F68" s="64"/>
      <c r="G68" s="64"/>
      <c r="H68" s="64"/>
      <c r="I68" s="64"/>
      <c r="J68" s="64"/>
      <c r="K68" s="64"/>
      <c r="L68" s="64"/>
    </row>
    <row r="69" spans="2:12">
      <c r="B69" s="64"/>
      <c r="C69" s="64"/>
      <c r="D69" s="64"/>
      <c r="E69" s="64"/>
      <c r="F69" s="64"/>
      <c r="G69" s="64"/>
      <c r="H69" s="64"/>
      <c r="I69" s="64"/>
      <c r="J69" s="64"/>
      <c r="K69" s="64"/>
      <c r="L69" s="64"/>
    </row>
  </sheetData>
  <sheetProtection algorithmName="SHA-512" hashValue="Iupmi0wm1o34BRJW6aSzAjNrXeZOeE4fLskZJGIuBHfnpJBuGpQX8qjFCUU1rMH6dJrMpj/Haq+kPZCAKCkQXA==" saltValue="t4Vp/puiSSjS2oiOYsmLrw==" spinCount="100000" sheet="1" objects="1" scenarios="1"/>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dataValidation allowBlank="1" showInputMessage="1" showErrorMessage="1" prompt="Escriba el número de demandas de esa causa registradas al finalizar el año de implementación 2 en eKOGUI." sqref="H7:H37"/>
    <dataValidation allowBlank="1" showInputMessage="1" showErrorMessage="1" prompt="El campo se diligencia automáticamente con la información registrada para el año de implementación 1." sqref="I7:I37"/>
    <dataValidation allowBlank="1" showInputMessage="1" showErrorMessage="1" prompt="Se calcula automáticamente el cambio porcentual en las demandas de esa causa, una vez se ingrese los valores de las demandas para cada año." sqref="K8:K37 F7:F37 J7:J37"/>
    <dataValidation allowBlank="1" showInputMessage="1" showErrorMessage="1" prompt="Escriba el número de demandas de esa causa registradas al finalizar el año de formulación de la política en eKOGUI." sqref="E7:E37"/>
    <dataValidation allowBlank="1" showInputMessage="1" showErrorMessage="1" prompt="Escriba el número de demandas de esa causa registradas al finalizal el año 1 de implementación en eKOGUI." sqref="D7:D37"/>
    <dataValidation allowBlank="1" showInputMessage="1" showErrorMessage="1" prompt="Explique brevemente el resultado" sqref="G7:G3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05" t="s">
        <v>2416</v>
      </c>
      <c r="C3" s="185"/>
      <c r="D3" s="185"/>
      <c r="E3" s="185"/>
      <c r="F3" s="225"/>
      <c r="G3" s="225"/>
      <c r="H3" s="225"/>
      <c r="I3" s="225"/>
      <c r="AA3" s="90"/>
      <c r="AB3" s="90"/>
      <c r="AC3" s="90"/>
      <c r="AD3" s="90"/>
      <c r="AE3" s="90"/>
      <c r="AF3" s="90"/>
      <c r="AG3" s="90"/>
      <c r="AH3" s="90"/>
    </row>
    <row r="4" spans="1:34">
      <c r="Z4" s="113" t="s">
        <v>2424</v>
      </c>
      <c r="AA4" s="113">
        <v>20</v>
      </c>
      <c r="AB4" s="113"/>
      <c r="AC4" s="113"/>
      <c r="AD4" s="90"/>
      <c r="AE4" s="90"/>
      <c r="AF4" s="90"/>
      <c r="AG4" s="90"/>
      <c r="AH4" s="90"/>
    </row>
    <row r="5" spans="1:34" ht="15.75">
      <c r="B5" s="84"/>
      <c r="C5" s="85" t="s">
        <v>2420</v>
      </c>
      <c r="D5" s="85" t="s">
        <v>2421</v>
      </c>
      <c r="E5" s="85" t="s">
        <v>2422</v>
      </c>
      <c r="Z5" s="113" t="s">
        <v>2423</v>
      </c>
      <c r="AA5" s="113">
        <v>20</v>
      </c>
      <c r="AB5" s="113"/>
      <c r="AC5" s="113"/>
      <c r="AD5" s="90"/>
      <c r="AE5" s="90"/>
      <c r="AF5" s="90"/>
      <c r="AG5" s="90"/>
      <c r="AH5" s="90"/>
    </row>
    <row r="6" spans="1:34" ht="15.75">
      <c r="B6" s="88" t="s">
        <v>2417</v>
      </c>
      <c r="C6" s="86" t="str">
        <f>+'INDICADOR GESTIÓN - MECANISMO'!J63</f>
        <v/>
      </c>
      <c r="D6" s="86" t="str">
        <f>+'INDICADOR GESTIÓN - MECANISMO'!N63</f>
        <v/>
      </c>
      <c r="E6" s="86" t="str">
        <f>+'INDICADOR GESTIÓN - MECANISMO'!P63</f>
        <v/>
      </c>
      <c r="Z6" s="113" t="s">
        <v>2426</v>
      </c>
      <c r="AA6" s="113">
        <v>20</v>
      </c>
      <c r="AB6" s="113"/>
      <c r="AC6" s="113"/>
      <c r="AD6" s="90"/>
      <c r="AE6" s="90"/>
      <c r="AF6" s="90"/>
      <c r="AG6" s="90"/>
      <c r="AH6" s="90"/>
    </row>
    <row r="7" spans="1:34" ht="15.75">
      <c r="B7" s="88" t="s">
        <v>2418</v>
      </c>
      <c r="C7" s="86" t="str">
        <f>+'INDICADOR DE RESULTADO - MEDIDA'!J56</f>
        <v/>
      </c>
      <c r="D7" s="86" t="str">
        <f>+'INDICADOR DE RESULTADO - MEDIDA'!N56</f>
        <v/>
      </c>
      <c r="E7" s="86" t="str">
        <f>+'INDICADOR DE RESULTADO - MEDIDA'!P56</f>
        <v/>
      </c>
      <c r="Z7" s="113" t="s">
        <v>2425</v>
      </c>
      <c r="AA7" s="113">
        <v>20</v>
      </c>
      <c r="AB7" s="113"/>
      <c r="AC7" s="113"/>
      <c r="AD7" s="90"/>
      <c r="AE7" s="90"/>
      <c r="AF7" s="90"/>
      <c r="AG7" s="90"/>
      <c r="AH7" s="90"/>
    </row>
    <row r="8" spans="1:34" ht="15.75">
      <c r="B8" s="88" t="s">
        <v>2419</v>
      </c>
      <c r="C8" s="87" t="str">
        <f>+'INDICADOR IMPACTO-LITIGIO'!F66</f>
        <v/>
      </c>
      <c r="D8" s="87" t="str">
        <f>+'INDICADOR IMPACTO-LITIGIO'!J66</f>
        <v/>
      </c>
      <c r="E8" s="87" t="str">
        <f>+'INDICADOR IMPACTO-LITIGIO'!L66</f>
        <v/>
      </c>
      <c r="Z8" s="113" t="s">
        <v>2427</v>
      </c>
      <c r="AA8" s="113">
        <v>20</v>
      </c>
      <c r="AB8" s="113"/>
      <c r="AC8" s="113"/>
      <c r="AD8" s="90"/>
      <c r="AE8" s="90"/>
      <c r="AF8" s="90"/>
      <c r="AG8" s="90"/>
      <c r="AH8" s="90"/>
    </row>
    <row r="9" spans="1:34">
      <c r="Z9" s="113" t="s">
        <v>2428</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2429</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2430</v>
      </c>
      <c r="AA13" s="113" t="e">
        <f>AA11-AA14/2</f>
        <v>#VALUE!</v>
      </c>
      <c r="AB13" s="113"/>
      <c r="AC13" s="113" t="e">
        <f>AC11-AC14/2</f>
        <v>#VALUE!</v>
      </c>
      <c r="AD13" s="90"/>
      <c r="AE13" s="90"/>
      <c r="AF13" s="90"/>
      <c r="AG13" s="90"/>
      <c r="AH13" s="90"/>
    </row>
    <row r="14" spans="1:34">
      <c r="Z14" s="113" t="s">
        <v>2431</v>
      </c>
      <c r="AA14" s="113">
        <v>3</v>
      </c>
      <c r="AB14" s="113"/>
      <c r="AC14" s="113">
        <v>3</v>
      </c>
      <c r="AD14" s="90"/>
      <c r="AE14" s="90"/>
      <c r="AF14" s="90"/>
      <c r="AG14" s="90"/>
      <c r="AH14" s="90"/>
    </row>
    <row r="15" spans="1:34">
      <c r="Z15" s="113" t="s">
        <v>2432</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39" t="s">
        <v>2433</v>
      </c>
      <c r="D24" s="239"/>
    </row>
    <row r="26" spans="3:34">
      <c r="C26" s="240" t="str">
        <f>+E8</f>
        <v/>
      </c>
      <c r="D26" s="241"/>
    </row>
    <row r="27" spans="3:34">
      <c r="C27" s="242"/>
      <c r="D27" s="243"/>
    </row>
    <row r="28" spans="3:34">
      <c r="C28" s="244"/>
      <c r="D28" s="245"/>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9.5">
      <c r="B3" s="247" t="s">
        <v>1539</v>
      </c>
      <c r="C3" s="185"/>
      <c r="D3" s="185"/>
      <c r="E3" s="185"/>
      <c r="F3" s="185"/>
      <c r="G3" s="185"/>
      <c r="H3" s="185"/>
      <c r="I3" s="96"/>
      <c r="J3" s="96"/>
      <c r="K3" s="96"/>
    </row>
    <row r="5" spans="2:11">
      <c r="B5" s="197" t="s">
        <v>2376</v>
      </c>
      <c r="C5" s="197"/>
      <c r="D5" s="197"/>
      <c r="E5" s="197"/>
      <c r="F5" s="197"/>
      <c r="G5" s="197"/>
      <c r="H5" s="197"/>
      <c r="I5" s="94"/>
      <c r="J5" s="94"/>
      <c r="K5" s="94"/>
    </row>
    <row r="6" spans="2:11">
      <c r="B6" s="197"/>
      <c r="C6" s="197"/>
      <c r="D6" s="197"/>
      <c r="E6" s="197"/>
      <c r="F6" s="197"/>
      <c r="G6" s="197"/>
      <c r="H6" s="197"/>
      <c r="I6" s="94"/>
      <c r="J6" s="94"/>
      <c r="K6" s="94"/>
    </row>
    <row r="7" spans="2:11">
      <c r="B7" s="39"/>
      <c r="C7" s="39"/>
      <c r="D7" s="39"/>
      <c r="E7" s="39"/>
      <c r="F7" s="39"/>
      <c r="G7" s="39"/>
      <c r="H7" s="39"/>
    </row>
    <row r="8" spans="2:11">
      <c r="B8" s="197" t="s">
        <v>2377</v>
      </c>
      <c r="C8" s="197"/>
      <c r="D8" s="197"/>
      <c r="E8" s="197"/>
      <c r="F8" s="197"/>
      <c r="G8" s="197"/>
      <c r="H8" s="197"/>
      <c r="I8" s="94"/>
      <c r="J8" s="94"/>
      <c r="K8" s="94"/>
    </row>
    <row r="9" spans="2:11">
      <c r="B9" s="133"/>
      <c r="C9" s="133"/>
      <c r="D9" s="133"/>
      <c r="E9" s="133"/>
      <c r="F9" s="133"/>
      <c r="G9" s="133"/>
      <c r="H9" s="133"/>
      <c r="I9" s="110"/>
      <c r="J9" s="110"/>
      <c r="K9" s="110"/>
    </row>
    <row r="10" spans="2:11">
      <c r="B10" s="197" t="s">
        <v>2378</v>
      </c>
      <c r="C10" s="197"/>
      <c r="D10" s="197"/>
      <c r="E10" s="197"/>
      <c r="F10" s="197"/>
      <c r="G10" s="197"/>
      <c r="H10" s="197"/>
      <c r="I10" s="94"/>
      <c r="J10" s="94"/>
      <c r="K10" s="94"/>
    </row>
    <row r="11" spans="2:11">
      <c r="B11" s="133"/>
      <c r="C11" s="133"/>
      <c r="D11" s="133"/>
      <c r="E11" s="133"/>
      <c r="F11" s="133"/>
      <c r="G11" s="133"/>
      <c r="H11" s="133"/>
      <c r="I11" s="110"/>
      <c r="J11" s="110"/>
      <c r="K11" s="110"/>
    </row>
    <row r="12" spans="2:11">
      <c r="B12" s="197" t="s">
        <v>2379</v>
      </c>
      <c r="C12" s="197"/>
      <c r="D12" s="197"/>
      <c r="E12" s="197"/>
      <c r="F12" s="197"/>
      <c r="G12" s="197"/>
      <c r="H12" s="197"/>
      <c r="I12" s="94"/>
      <c r="J12" s="94"/>
      <c r="K12" s="94"/>
    </row>
    <row r="13" spans="2:11">
      <c r="B13" s="133"/>
      <c r="C13" s="133"/>
      <c r="D13" s="133"/>
      <c r="E13" s="133"/>
      <c r="F13" s="133"/>
      <c r="G13" s="133"/>
      <c r="H13" s="133"/>
      <c r="I13" s="110"/>
      <c r="J13" s="110"/>
      <c r="K13" s="110"/>
    </row>
    <row r="14" spans="2:11">
      <c r="B14" s="197" t="s">
        <v>2380</v>
      </c>
      <c r="C14" s="197"/>
      <c r="D14" s="197"/>
      <c r="E14" s="197"/>
      <c r="F14" s="197"/>
      <c r="G14" s="197"/>
      <c r="H14" s="197"/>
      <c r="I14" s="94"/>
      <c r="J14" s="94"/>
      <c r="K14" s="94"/>
    </row>
    <row r="15" spans="2:11">
      <c r="B15" s="133"/>
      <c r="C15" s="133"/>
      <c r="D15" s="133"/>
      <c r="E15" s="133"/>
      <c r="F15" s="133"/>
      <c r="G15" s="133"/>
      <c r="H15" s="133"/>
      <c r="I15" s="110"/>
      <c r="J15" s="110"/>
      <c r="K15" s="110"/>
    </row>
    <row r="16" spans="2:11">
      <c r="B16" s="197" t="s">
        <v>2381</v>
      </c>
      <c r="C16" s="197"/>
      <c r="D16" s="197"/>
      <c r="E16" s="197"/>
      <c r="F16" s="197"/>
      <c r="G16" s="197"/>
      <c r="H16" s="197"/>
      <c r="I16" s="94"/>
      <c r="J16" s="94"/>
      <c r="K16" s="94"/>
    </row>
    <row r="17" spans="2:11">
      <c r="B17" s="133"/>
      <c r="C17" s="133"/>
      <c r="D17" s="133"/>
      <c r="E17" s="133"/>
      <c r="F17" s="133"/>
      <c r="G17" s="133"/>
      <c r="H17" s="133"/>
      <c r="I17" s="110"/>
      <c r="J17" s="110"/>
      <c r="K17" s="110"/>
    </row>
    <row r="18" spans="2:11">
      <c r="B18" s="197" t="s">
        <v>2382</v>
      </c>
      <c r="C18" s="197"/>
      <c r="D18" s="197"/>
      <c r="E18" s="197"/>
      <c r="F18" s="197"/>
      <c r="G18" s="197"/>
      <c r="H18" s="197"/>
      <c r="I18" s="94"/>
      <c r="J18" s="94"/>
      <c r="K18" s="94"/>
    </row>
    <row r="19" spans="2:11">
      <c r="B19" s="133"/>
      <c r="C19" s="133"/>
      <c r="D19" s="133"/>
      <c r="E19" s="133"/>
      <c r="F19" s="133"/>
      <c r="G19" s="133"/>
      <c r="H19" s="133"/>
      <c r="I19" s="110"/>
      <c r="J19" s="110"/>
      <c r="K19" s="110"/>
    </row>
    <row r="20" spans="2:11">
      <c r="B20" s="197" t="s">
        <v>2383</v>
      </c>
      <c r="C20" s="197"/>
      <c r="D20" s="197"/>
      <c r="E20" s="197"/>
      <c r="F20" s="197"/>
      <c r="G20" s="197"/>
      <c r="H20" s="197"/>
      <c r="I20" s="94"/>
      <c r="J20" s="94"/>
      <c r="K20" s="94"/>
    </row>
    <row r="22" spans="2:11">
      <c r="B22" s="248" t="s">
        <v>2468</v>
      </c>
      <c r="C22" s="198"/>
      <c r="D22" s="198"/>
      <c r="E22" s="198"/>
      <c r="F22" s="198"/>
      <c r="G22" s="198"/>
      <c r="H22" s="198"/>
    </row>
    <row r="23" spans="2:11">
      <c r="B23" s="198"/>
      <c r="C23" s="198"/>
      <c r="D23" s="198"/>
      <c r="E23" s="198"/>
      <c r="F23" s="198"/>
      <c r="G23" s="198"/>
      <c r="H23" s="198"/>
    </row>
    <row r="45" spans="5:6" ht="26.25">
      <c r="E45" s="246"/>
      <c r="F45" s="246"/>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55" t="s">
        <v>1540</v>
      </c>
      <c r="C3" s="155"/>
      <c r="D3" s="155"/>
      <c r="E3" s="155"/>
      <c r="F3" s="155"/>
      <c r="G3" s="177"/>
      <c r="H3" s="177"/>
      <c r="I3" s="115"/>
    </row>
    <row r="4" spans="2:9">
      <c r="B4" s="102"/>
      <c r="C4" s="102"/>
      <c r="D4" s="102"/>
      <c r="E4" s="102"/>
      <c r="F4" s="102"/>
      <c r="G4" s="38"/>
      <c r="H4" s="39"/>
      <c r="I4" s="39"/>
    </row>
    <row r="5" spans="2:9">
      <c r="B5" s="39" t="s">
        <v>2436</v>
      </c>
    </row>
    <row r="6" spans="2:9">
      <c r="B6" s="39"/>
    </row>
    <row r="7" spans="2:9">
      <c r="B7" s="39" t="s">
        <v>2437</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5" t="s">
        <v>2463</v>
      </c>
      <c r="C3" s="155"/>
      <c r="D3" s="155"/>
      <c r="E3" s="155"/>
      <c r="F3" s="155"/>
      <c r="G3" s="177"/>
      <c r="H3" s="177"/>
    </row>
    <row r="5" spans="2:8">
      <c r="B5" s="176" t="s">
        <v>2441</v>
      </c>
      <c r="C5" s="176"/>
      <c r="D5" s="176"/>
      <c r="E5" s="176"/>
      <c r="F5" s="176"/>
      <c r="G5" s="249"/>
      <c r="H5" s="249"/>
    </row>
    <row r="6" spans="2:8">
      <c r="B6" s="176"/>
      <c r="C6" s="176"/>
      <c r="D6" s="176"/>
      <c r="E6" s="176"/>
      <c r="F6" s="176"/>
      <c r="G6" s="249"/>
      <c r="H6" s="249"/>
    </row>
    <row r="7" spans="2:8">
      <c r="B7" s="176"/>
      <c r="C7" s="176"/>
      <c r="D7" s="176"/>
      <c r="E7" s="176"/>
      <c r="F7" s="176"/>
      <c r="G7" s="249"/>
      <c r="H7" s="249"/>
    </row>
    <row r="8" spans="2:8">
      <c r="B8" s="176"/>
      <c r="C8" s="176"/>
      <c r="D8" s="176"/>
      <c r="E8" s="176"/>
      <c r="F8" s="176"/>
      <c r="G8" s="249"/>
      <c r="H8" s="249"/>
    </row>
    <row r="9" spans="2:8">
      <c r="B9" s="176"/>
      <c r="C9" s="176"/>
      <c r="D9" s="176"/>
      <c r="E9" s="176"/>
      <c r="F9" s="176"/>
      <c r="G9" s="249"/>
      <c r="H9" s="249"/>
    </row>
    <row r="10" spans="2:8">
      <c r="B10" s="176"/>
      <c r="C10" s="176"/>
      <c r="D10" s="176"/>
      <c r="E10" s="176"/>
      <c r="F10" s="176"/>
      <c r="G10" s="249"/>
      <c r="H10" s="249"/>
    </row>
    <row r="11" spans="2:8">
      <c r="B11" s="176"/>
      <c r="C11" s="176"/>
      <c r="D11" s="176"/>
      <c r="E11" s="176"/>
      <c r="F11" s="176"/>
      <c r="G11" s="249"/>
      <c r="H11" s="249"/>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5" t="s">
        <v>1541</v>
      </c>
      <c r="C3" s="198"/>
      <c r="D3" s="198"/>
      <c r="E3" s="198"/>
      <c r="F3" s="198"/>
      <c r="G3" s="198"/>
      <c r="H3" s="198"/>
      <c r="I3" s="76"/>
      <c r="J3" s="76"/>
    </row>
    <row r="4" spans="2:10">
      <c r="B4" s="176" t="s">
        <v>2384</v>
      </c>
      <c r="C4" s="177"/>
      <c r="D4" s="177"/>
      <c r="E4" s="177"/>
      <c r="F4" s="177"/>
      <c r="G4" s="177"/>
      <c r="H4" s="177"/>
      <c r="I4" s="77"/>
      <c r="J4" s="77"/>
    </row>
    <row r="5" spans="2:10">
      <c r="B5" s="177"/>
      <c r="C5" s="177"/>
      <c r="D5" s="177"/>
      <c r="E5" s="177"/>
      <c r="F5" s="177"/>
      <c r="G5" s="177"/>
      <c r="H5" s="177"/>
      <c r="I5" s="77"/>
      <c r="J5" s="77"/>
    </row>
    <row r="6" spans="2:10">
      <c r="B6" s="177"/>
      <c r="C6" s="177"/>
      <c r="D6" s="177"/>
      <c r="E6" s="177"/>
      <c r="F6" s="177"/>
      <c r="G6" s="177"/>
      <c r="H6" s="177"/>
      <c r="I6" s="77"/>
      <c r="J6" s="77"/>
    </row>
    <row r="7" spans="2:10">
      <c r="B7" s="177"/>
      <c r="C7" s="177"/>
      <c r="D7" s="177"/>
      <c r="E7" s="177"/>
      <c r="F7" s="177"/>
      <c r="G7" s="177"/>
      <c r="H7" s="177"/>
      <c r="I7" s="77"/>
      <c r="J7" s="77"/>
    </row>
    <row r="8" spans="2:10">
      <c r="B8" s="177"/>
      <c r="C8" s="177"/>
      <c r="D8" s="177"/>
      <c r="E8" s="177"/>
      <c r="F8" s="177"/>
      <c r="G8" s="177"/>
      <c r="H8" s="177"/>
      <c r="I8" s="77"/>
      <c r="J8" s="77"/>
    </row>
    <row r="9" spans="2:10">
      <c r="B9" s="177"/>
      <c r="C9" s="177"/>
      <c r="D9" s="177"/>
      <c r="E9" s="177"/>
      <c r="F9" s="177"/>
      <c r="G9" s="177"/>
      <c r="H9" s="177"/>
      <c r="I9" s="77"/>
      <c r="J9" s="77"/>
    </row>
    <row r="10" spans="2:10">
      <c r="B10" s="177"/>
      <c r="C10" s="177"/>
      <c r="D10" s="177"/>
      <c r="E10" s="177"/>
      <c r="F10" s="177"/>
      <c r="G10" s="177"/>
      <c r="H10" s="177"/>
      <c r="I10" s="77"/>
      <c r="J10" s="77"/>
    </row>
    <row r="11" spans="2:10">
      <c r="B11" s="177"/>
      <c r="C11" s="177"/>
      <c r="D11" s="177"/>
      <c r="E11" s="177"/>
      <c r="F11" s="177"/>
      <c r="G11" s="177"/>
      <c r="H11" s="177"/>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5" t="s">
        <v>1542</v>
      </c>
      <c r="C3" s="177"/>
      <c r="D3" s="177"/>
      <c r="E3" s="177"/>
      <c r="F3" s="177"/>
      <c r="G3" s="177"/>
      <c r="H3" s="177"/>
      <c r="I3" s="78"/>
    </row>
    <row r="4" spans="1:9">
      <c r="A4" s="107"/>
      <c r="B4" s="250" t="s">
        <v>2385</v>
      </c>
      <c r="C4" s="198"/>
      <c r="D4" s="198"/>
      <c r="E4" s="198"/>
      <c r="F4" s="198"/>
      <c r="G4" s="198"/>
      <c r="H4" s="198"/>
      <c r="I4" s="77"/>
    </row>
    <row r="5" spans="1:9">
      <c r="A5" s="107"/>
      <c r="B5" s="198"/>
      <c r="C5" s="198"/>
      <c r="D5" s="198"/>
      <c r="E5" s="198"/>
      <c r="F5" s="198"/>
      <c r="G5" s="198"/>
      <c r="H5" s="198"/>
      <c r="I5" s="77"/>
    </row>
    <row r="6" spans="1:9">
      <c r="A6" s="107"/>
      <c r="B6" s="198"/>
      <c r="C6" s="198"/>
      <c r="D6" s="198"/>
      <c r="E6" s="198"/>
      <c r="F6" s="198"/>
      <c r="G6" s="198"/>
      <c r="H6" s="198"/>
      <c r="I6" s="77"/>
    </row>
    <row r="7" spans="1:9">
      <c r="B7" s="198"/>
      <c r="C7" s="198"/>
      <c r="D7" s="198"/>
      <c r="E7" s="198"/>
      <c r="F7" s="198"/>
      <c r="G7" s="198"/>
      <c r="H7" s="198"/>
      <c r="I7" s="77"/>
    </row>
    <row r="8" spans="1:9">
      <c r="B8" s="198"/>
      <c r="C8" s="198"/>
      <c r="D8" s="198"/>
      <c r="E8" s="198"/>
      <c r="F8" s="198"/>
      <c r="G8" s="198"/>
      <c r="H8" s="198"/>
      <c r="I8" s="77"/>
    </row>
    <row r="9" spans="1:9">
      <c r="B9" s="198"/>
      <c r="C9" s="198"/>
      <c r="D9" s="198"/>
      <c r="E9" s="198"/>
      <c r="F9" s="198"/>
      <c r="G9" s="198"/>
      <c r="H9" s="198"/>
      <c r="I9" s="77"/>
    </row>
    <row r="10" spans="1:9">
      <c r="B10" s="198"/>
      <c r="C10" s="198"/>
      <c r="D10" s="198"/>
      <c r="E10" s="198"/>
      <c r="F10" s="198"/>
      <c r="G10" s="198"/>
      <c r="H10" s="198"/>
    </row>
    <row r="11" spans="1:9">
      <c r="B11" s="198"/>
      <c r="C11" s="198"/>
      <c r="D11" s="198"/>
      <c r="E11" s="198"/>
      <c r="F11" s="198"/>
      <c r="G11" s="198"/>
      <c r="H11" s="198"/>
    </row>
    <row r="12" spans="1:9">
      <c r="B12" s="198"/>
      <c r="C12" s="198"/>
      <c r="D12" s="198"/>
      <c r="E12" s="198"/>
      <c r="F12" s="198"/>
      <c r="G12" s="198"/>
      <c r="H12" s="198"/>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1" t="s">
        <v>1543</v>
      </c>
      <c r="C3" s="177"/>
      <c r="D3" s="177"/>
      <c r="E3" s="177"/>
      <c r="F3" s="177"/>
      <c r="G3" s="177"/>
      <c r="H3" s="177"/>
      <c r="I3" s="97"/>
    </row>
    <row r="4" spans="2:9">
      <c r="B4" s="176" t="s">
        <v>2457</v>
      </c>
      <c r="C4" s="177"/>
      <c r="D4" s="177"/>
      <c r="E4" s="177"/>
      <c r="F4" s="177"/>
      <c r="G4" s="177"/>
      <c r="H4" s="177"/>
      <c r="I4" s="95"/>
    </row>
    <row r="5" spans="2:9">
      <c r="B5" s="177"/>
      <c r="C5" s="177"/>
      <c r="D5" s="177"/>
      <c r="E5" s="177"/>
      <c r="F5" s="177"/>
      <c r="G5" s="177"/>
      <c r="H5" s="177"/>
      <c r="I5" s="95"/>
    </row>
    <row r="6" spans="2:9">
      <c r="B6" s="177"/>
      <c r="C6" s="177"/>
      <c r="D6" s="177"/>
      <c r="E6" s="177"/>
      <c r="F6" s="177"/>
      <c r="G6" s="177"/>
      <c r="H6" s="177"/>
      <c r="I6" s="95"/>
    </row>
    <row r="7" spans="2:9">
      <c r="B7" s="177"/>
      <c r="C7" s="177"/>
      <c r="D7" s="177"/>
      <c r="E7" s="177"/>
      <c r="F7" s="177"/>
      <c r="G7" s="177"/>
      <c r="H7" s="177"/>
      <c r="I7" s="95"/>
    </row>
    <row r="8" spans="2:9">
      <c r="B8" s="177"/>
      <c r="C8" s="177"/>
      <c r="D8" s="177"/>
      <c r="E8" s="177"/>
      <c r="F8" s="177"/>
      <c r="G8" s="177"/>
      <c r="H8" s="177"/>
      <c r="I8" s="95"/>
    </row>
    <row r="9" spans="2:9">
      <c r="B9" s="177"/>
      <c r="C9" s="177"/>
      <c r="D9" s="177"/>
      <c r="E9" s="177"/>
      <c r="F9" s="177"/>
      <c r="G9" s="177"/>
      <c r="H9" s="177"/>
      <c r="I9" s="95"/>
    </row>
    <row r="10" spans="2:9">
      <c r="B10" s="177"/>
      <c r="C10" s="177"/>
      <c r="D10" s="177"/>
      <c r="E10" s="177"/>
      <c r="F10" s="177"/>
      <c r="G10" s="177"/>
      <c r="H10" s="177"/>
      <c r="I10" s="95"/>
    </row>
    <row r="11" spans="2:9">
      <c r="B11" s="173"/>
      <c r="C11" s="173"/>
      <c r="D11" s="173"/>
      <c r="E11" s="173"/>
      <c r="F11" s="173"/>
      <c r="G11" s="173"/>
      <c r="H11" s="173"/>
      <c r="I11" s="95"/>
    </row>
    <row r="12" spans="2:9">
      <c r="B12" s="173"/>
      <c r="C12" s="173"/>
      <c r="D12" s="173"/>
      <c r="E12" s="173"/>
      <c r="F12" s="173"/>
      <c r="G12" s="173"/>
      <c r="H12" s="173"/>
      <c r="I12" s="95"/>
    </row>
    <row r="13" spans="2:9">
      <c r="B13" s="173"/>
      <c r="C13" s="173"/>
      <c r="D13" s="173"/>
      <c r="E13" s="173"/>
      <c r="F13" s="173"/>
      <c r="G13" s="173"/>
      <c r="H13" s="173"/>
      <c r="I13" s="95"/>
    </row>
    <row r="14" spans="2:9">
      <c r="B14" s="173"/>
      <c r="C14" s="173"/>
      <c r="D14" s="173"/>
      <c r="E14" s="173"/>
      <c r="F14" s="173"/>
      <c r="G14" s="173"/>
      <c r="H14" s="173"/>
    </row>
    <row r="15" spans="2:9">
      <c r="B15" s="173"/>
      <c r="C15" s="173"/>
      <c r="D15" s="173"/>
      <c r="E15" s="173"/>
      <c r="F15" s="173"/>
      <c r="G15" s="173"/>
      <c r="H15" s="173"/>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election activeCell="I14" sqref="I14"/>
    </sheetView>
  </sheetViews>
  <sheetFormatPr baseColWidth="10" defaultRowHeight="15"/>
  <cols>
    <col min="1" max="1" width="5.7109375" customWidth="1"/>
  </cols>
  <sheetData>
    <row r="3" spans="2:10" ht="18.75">
      <c r="B3" s="155" t="s">
        <v>1544</v>
      </c>
      <c r="C3" s="177"/>
      <c r="D3" s="177"/>
      <c r="E3" s="177"/>
      <c r="F3" s="177"/>
      <c r="G3" s="177"/>
      <c r="H3" s="177"/>
      <c r="I3" s="97"/>
      <c r="J3" s="97"/>
    </row>
    <row r="4" spans="2:10">
      <c r="B4" s="176" t="s">
        <v>2451</v>
      </c>
      <c r="C4" s="177"/>
      <c r="D4" s="177"/>
      <c r="E4" s="177"/>
      <c r="F4" s="177"/>
      <c r="G4" s="177"/>
      <c r="H4" s="177"/>
      <c r="I4" s="116"/>
      <c r="J4" s="116"/>
    </row>
    <row r="5" spans="2:10">
      <c r="B5" s="177"/>
      <c r="C5" s="177"/>
      <c r="D5" s="177"/>
      <c r="E5" s="177"/>
      <c r="F5" s="177"/>
      <c r="G5" s="177"/>
      <c r="H5" s="177"/>
      <c r="I5" s="116"/>
      <c r="J5" s="116"/>
    </row>
    <row r="6" spans="2:10">
      <c r="B6" s="177"/>
      <c r="C6" s="177"/>
      <c r="D6" s="177"/>
      <c r="E6" s="177"/>
      <c r="F6" s="177"/>
      <c r="G6" s="177"/>
      <c r="H6" s="177"/>
      <c r="I6" s="116"/>
      <c r="J6" s="116"/>
    </row>
    <row r="7" spans="2:10">
      <c r="B7" s="177"/>
      <c r="C7" s="177"/>
      <c r="D7" s="177"/>
      <c r="E7" s="177"/>
      <c r="F7" s="177"/>
      <c r="G7" s="177"/>
      <c r="H7" s="177"/>
      <c r="I7" s="116"/>
      <c r="J7" s="116"/>
    </row>
    <row r="8" spans="2:10">
      <c r="B8" s="177"/>
      <c r="C8" s="177"/>
      <c r="D8" s="177"/>
      <c r="E8" s="177"/>
      <c r="F8" s="177"/>
      <c r="G8" s="177"/>
      <c r="H8" s="177"/>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05" t="s">
        <v>1545</v>
      </c>
      <c r="C3" s="173"/>
      <c r="D3" s="173"/>
      <c r="E3" s="173"/>
      <c r="F3" s="173"/>
      <c r="G3" s="173"/>
      <c r="H3" s="173"/>
      <c r="I3" s="118"/>
    </row>
    <row r="4" spans="2:9">
      <c r="B4" s="176" t="s">
        <v>2387</v>
      </c>
      <c r="C4" s="177"/>
      <c r="D4" s="177"/>
      <c r="E4" s="177"/>
      <c r="F4" s="177"/>
      <c r="G4" s="177"/>
      <c r="H4" s="177"/>
      <c r="I4" s="116"/>
    </row>
    <row r="5" spans="2:9">
      <c r="B5" s="177"/>
      <c r="C5" s="177"/>
      <c r="D5" s="177"/>
      <c r="E5" s="177"/>
      <c r="F5" s="177"/>
      <c r="G5" s="177"/>
      <c r="H5" s="177"/>
      <c r="I5" s="116"/>
    </row>
    <row r="6" spans="2:9">
      <c r="B6" s="177"/>
      <c r="C6" s="177"/>
      <c r="D6" s="177"/>
      <c r="E6" s="177"/>
      <c r="F6" s="177"/>
      <c r="G6" s="177"/>
      <c r="H6" s="177"/>
      <c r="I6" s="116"/>
    </row>
    <row r="7" spans="2:9">
      <c r="B7" s="177"/>
      <c r="C7" s="177"/>
      <c r="D7" s="177"/>
      <c r="E7" s="177"/>
      <c r="F7" s="177"/>
      <c r="G7" s="177"/>
      <c r="H7" s="177"/>
      <c r="I7" s="116"/>
    </row>
    <row r="8" spans="2:9">
      <c r="B8" s="177"/>
      <c r="C8" s="177"/>
      <c r="D8" s="177"/>
      <c r="E8" s="177"/>
      <c r="F8" s="177"/>
      <c r="G8" s="177"/>
      <c r="H8" s="177"/>
      <c r="I8" s="116"/>
    </row>
    <row r="9" spans="2:9">
      <c r="B9" s="177"/>
      <c r="C9" s="177"/>
      <c r="D9" s="177"/>
      <c r="E9" s="177"/>
      <c r="F9" s="177"/>
      <c r="G9" s="177"/>
      <c r="H9" s="177"/>
      <c r="I9" s="116"/>
    </row>
    <row r="10" spans="2:9">
      <c r="B10" s="177"/>
      <c r="C10" s="177"/>
      <c r="D10" s="177"/>
      <c r="E10" s="177"/>
      <c r="F10" s="177"/>
      <c r="G10" s="177"/>
      <c r="H10" s="177"/>
      <c r="I10" s="116"/>
    </row>
    <row r="11" spans="2:9">
      <c r="B11" s="177"/>
      <c r="C11" s="177"/>
      <c r="D11" s="177"/>
      <c r="E11" s="177"/>
      <c r="F11" s="177"/>
      <c r="G11" s="177"/>
      <c r="H11" s="177"/>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1" t="s">
        <v>1546</v>
      </c>
      <c r="C3" s="177"/>
      <c r="D3" s="177"/>
      <c r="E3" s="177"/>
      <c r="F3" s="177"/>
      <c r="G3" s="177"/>
      <c r="H3" s="177"/>
      <c r="I3" s="97"/>
    </row>
    <row r="4" spans="2:9">
      <c r="B4" s="252" t="s">
        <v>2452</v>
      </c>
      <c r="C4" s="253"/>
      <c r="D4" s="253"/>
      <c r="E4" s="253"/>
      <c r="F4" s="253"/>
      <c r="G4" s="253"/>
      <c r="H4" s="253"/>
      <c r="I4" s="95"/>
    </row>
    <row r="5" spans="2:9">
      <c r="B5" s="253"/>
      <c r="C5" s="253"/>
      <c r="D5" s="253"/>
      <c r="E5" s="253"/>
      <c r="F5" s="253"/>
      <c r="G5" s="253"/>
      <c r="H5" s="253"/>
      <c r="I5" s="95"/>
    </row>
    <row r="6" spans="2:9">
      <c r="B6" s="253"/>
      <c r="C6" s="253"/>
      <c r="D6" s="253"/>
      <c r="E6" s="253"/>
      <c r="F6" s="253"/>
      <c r="G6" s="253"/>
      <c r="H6" s="253"/>
    </row>
    <row r="7" spans="2:9">
      <c r="B7" s="253"/>
      <c r="C7" s="253"/>
      <c r="D7" s="253"/>
      <c r="E7" s="253"/>
      <c r="F7" s="253"/>
      <c r="G7" s="253"/>
      <c r="H7" s="253"/>
    </row>
    <row r="8" spans="2:9">
      <c r="B8" s="253"/>
      <c r="C8" s="253"/>
      <c r="D8" s="253"/>
      <c r="E8" s="253"/>
      <c r="F8" s="253"/>
      <c r="G8" s="253"/>
      <c r="H8" s="253"/>
    </row>
    <row r="9" spans="2:9">
      <c r="B9" s="253"/>
      <c r="C9" s="253"/>
      <c r="D9" s="253"/>
      <c r="E9" s="253"/>
      <c r="F9" s="253"/>
      <c r="G9" s="253"/>
      <c r="H9" s="253"/>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1" t="s">
        <v>2388</v>
      </c>
      <c r="C3" s="177"/>
      <c r="D3" s="177"/>
      <c r="E3" s="177"/>
      <c r="F3" s="177"/>
      <c r="G3" s="177"/>
      <c r="H3" s="177"/>
      <c r="I3" s="97"/>
    </row>
    <row r="4" spans="1:9">
      <c r="A4" s="64"/>
      <c r="B4" s="176" t="s">
        <v>2467</v>
      </c>
      <c r="C4" s="177"/>
      <c r="D4" s="177"/>
      <c r="E4" s="177"/>
      <c r="F4" s="177"/>
      <c r="G4" s="177"/>
      <c r="H4" s="177"/>
      <c r="I4" s="95"/>
    </row>
    <row r="5" spans="1:9">
      <c r="B5" s="177"/>
      <c r="C5" s="177"/>
      <c r="D5" s="177"/>
      <c r="E5" s="177"/>
      <c r="F5" s="177"/>
      <c r="G5" s="177"/>
      <c r="H5" s="177"/>
      <c r="I5" s="95"/>
    </row>
    <row r="6" spans="1:9">
      <c r="B6" s="177"/>
      <c r="C6" s="177"/>
      <c r="D6" s="177"/>
      <c r="E6" s="177"/>
      <c r="F6" s="177"/>
      <c r="G6" s="177"/>
      <c r="H6" s="177"/>
      <c r="I6" s="95"/>
    </row>
    <row r="7" spans="1:9">
      <c r="B7" s="177"/>
      <c r="C7" s="177"/>
      <c r="D7" s="177"/>
      <c r="E7" s="177"/>
      <c r="F7" s="177"/>
      <c r="G7" s="177"/>
      <c r="H7" s="177"/>
      <c r="I7" s="95"/>
    </row>
    <row r="8" spans="1:9">
      <c r="B8" s="177"/>
      <c r="C8" s="177"/>
      <c r="D8" s="177"/>
      <c r="E8" s="177"/>
      <c r="F8" s="177"/>
      <c r="G8" s="177"/>
      <c r="H8" s="177"/>
    </row>
    <row r="9" spans="1:9">
      <c r="B9" s="177"/>
      <c r="C9" s="177"/>
      <c r="D9" s="177"/>
      <c r="E9" s="177"/>
      <c r="F9" s="177"/>
      <c r="G9" s="177"/>
      <c r="H9" s="177"/>
    </row>
    <row r="10" spans="1:9">
      <c r="B10" s="177"/>
      <c r="C10" s="177"/>
      <c r="D10" s="177"/>
      <c r="E10" s="177"/>
      <c r="F10" s="177"/>
      <c r="G10" s="177"/>
      <c r="H10" s="177"/>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5" t="s">
        <v>2390</v>
      </c>
      <c r="C3" s="177"/>
      <c r="D3" s="177"/>
      <c r="E3" s="177"/>
      <c r="F3" s="177"/>
      <c r="G3" s="177"/>
      <c r="H3" s="177"/>
      <c r="I3" s="97"/>
    </row>
    <row r="4" spans="2:9">
      <c r="B4" s="250" t="s">
        <v>2386</v>
      </c>
      <c r="C4" s="177"/>
      <c r="D4" s="177"/>
      <c r="E4" s="177"/>
      <c r="F4" s="177"/>
      <c r="G4" s="177"/>
      <c r="H4" s="177"/>
      <c r="I4" s="95"/>
    </row>
    <row r="5" spans="2:9">
      <c r="B5" s="177"/>
      <c r="C5" s="177"/>
      <c r="D5" s="177"/>
      <c r="E5" s="177"/>
      <c r="F5" s="177"/>
      <c r="G5" s="177"/>
      <c r="H5" s="177"/>
      <c r="I5" s="95"/>
    </row>
    <row r="6" spans="2:9">
      <c r="B6" s="177"/>
      <c r="C6" s="177"/>
      <c r="D6" s="177"/>
      <c r="E6" s="177"/>
      <c r="F6" s="177"/>
      <c r="G6" s="177"/>
      <c r="H6" s="177"/>
      <c r="I6" s="95"/>
    </row>
    <row r="7" spans="2:9">
      <c r="B7" s="177"/>
      <c r="C7" s="177"/>
      <c r="D7" s="177"/>
      <c r="E7" s="177"/>
      <c r="F7" s="177"/>
      <c r="G7" s="177"/>
      <c r="H7" s="177"/>
      <c r="I7" s="95"/>
    </row>
    <row r="8" spans="2:9">
      <c r="B8" s="177"/>
      <c r="C8" s="177"/>
      <c r="D8" s="177"/>
      <c r="E8" s="177"/>
      <c r="F8" s="177"/>
      <c r="G8" s="177"/>
      <c r="H8" s="177"/>
      <c r="I8" s="95"/>
    </row>
    <row r="9" spans="2:9">
      <c r="B9" s="177"/>
      <c r="C9" s="177"/>
      <c r="D9" s="177"/>
      <c r="E9" s="177"/>
      <c r="F9" s="177"/>
      <c r="G9" s="177"/>
      <c r="H9" s="177"/>
      <c r="I9" s="95"/>
    </row>
    <row r="10" spans="2:9">
      <c r="B10" s="177"/>
      <c r="C10" s="177"/>
      <c r="D10" s="177"/>
      <c r="E10" s="177"/>
      <c r="F10" s="177"/>
      <c r="G10" s="177"/>
      <c r="H10" s="177"/>
      <c r="I10" s="95"/>
    </row>
    <row r="11" spans="2:9">
      <c r="B11" s="177"/>
      <c r="C11" s="177"/>
      <c r="D11" s="177"/>
      <c r="E11" s="177"/>
      <c r="F11" s="177"/>
      <c r="G11" s="177"/>
      <c r="H11" s="177"/>
    </row>
    <row r="12" spans="2:9">
      <c r="B12" s="177"/>
      <c r="C12" s="177"/>
      <c r="D12" s="177"/>
      <c r="E12" s="177"/>
      <c r="F12" s="177"/>
      <c r="G12" s="177"/>
      <c r="H12" s="177"/>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5" t="s">
        <v>1547</v>
      </c>
      <c r="C3" s="177"/>
      <c r="D3" s="177"/>
      <c r="E3" s="177"/>
      <c r="F3" s="177"/>
      <c r="G3" s="177"/>
      <c r="H3" s="177"/>
      <c r="I3" s="97"/>
    </row>
    <row r="4" spans="2:9">
      <c r="B4" s="176" t="s">
        <v>2458</v>
      </c>
      <c r="C4" s="177"/>
      <c r="D4" s="177"/>
      <c r="E4" s="177"/>
      <c r="F4" s="177"/>
      <c r="G4" s="177"/>
      <c r="H4" s="177"/>
      <c r="I4" s="95"/>
    </row>
    <row r="5" spans="2:9">
      <c r="B5" s="177"/>
      <c r="C5" s="177"/>
      <c r="D5" s="177"/>
      <c r="E5" s="177"/>
      <c r="F5" s="177"/>
      <c r="G5" s="177"/>
      <c r="H5" s="177"/>
      <c r="I5" s="95"/>
    </row>
    <row r="6" spans="2:9">
      <c r="B6" s="177"/>
      <c r="C6" s="177"/>
      <c r="D6" s="177"/>
      <c r="E6" s="177"/>
      <c r="F6" s="177"/>
      <c r="G6" s="177"/>
      <c r="H6" s="177"/>
      <c r="I6" s="95"/>
    </row>
    <row r="7" spans="2:9">
      <c r="B7" s="177"/>
      <c r="C7" s="177"/>
      <c r="D7" s="177"/>
      <c r="E7" s="177"/>
      <c r="F7" s="177"/>
      <c r="G7" s="177"/>
      <c r="H7" s="177"/>
      <c r="I7" s="95"/>
    </row>
    <row r="8" spans="2:9">
      <c r="B8" s="177"/>
      <c r="C8" s="177"/>
      <c r="D8" s="177"/>
      <c r="E8" s="177"/>
      <c r="F8" s="177"/>
      <c r="G8" s="177"/>
      <c r="H8" s="177"/>
      <c r="I8" s="95"/>
    </row>
    <row r="9" spans="2:9">
      <c r="B9" s="173"/>
      <c r="C9" s="173"/>
      <c r="D9" s="173"/>
      <c r="E9" s="173"/>
      <c r="F9" s="173"/>
      <c r="G9" s="173"/>
      <c r="H9" s="173"/>
      <c r="I9" s="95"/>
    </row>
    <row r="10" spans="2:9">
      <c r="B10" s="173"/>
      <c r="C10" s="173"/>
      <c r="D10" s="173"/>
      <c r="E10" s="173"/>
      <c r="F10" s="173"/>
      <c r="G10" s="173"/>
      <c r="H10" s="173"/>
      <c r="I10" s="95"/>
    </row>
    <row r="11" spans="2:9">
      <c r="B11" s="173"/>
      <c r="C11" s="173"/>
      <c r="D11" s="173"/>
      <c r="E11" s="173"/>
      <c r="F11" s="173"/>
      <c r="G11" s="173"/>
      <c r="H11" s="173"/>
      <c r="I11" s="95"/>
    </row>
    <row r="12" spans="2:9">
      <c r="B12" s="173"/>
      <c r="C12" s="173"/>
      <c r="D12" s="173"/>
      <c r="E12" s="173"/>
      <c r="F12" s="173"/>
      <c r="G12" s="173"/>
      <c r="H12" s="173"/>
      <c r="I12" s="95"/>
    </row>
    <row r="13" spans="2:9">
      <c r="B13" s="173"/>
      <c r="C13" s="173"/>
      <c r="D13" s="173"/>
      <c r="E13" s="173"/>
      <c r="F13" s="173"/>
      <c r="G13" s="173"/>
      <c r="H13" s="173"/>
      <c r="I13" s="110"/>
    </row>
    <row r="14" spans="2:9">
      <c r="B14" s="173"/>
      <c r="C14" s="173"/>
      <c r="D14" s="173"/>
      <c r="E14" s="173"/>
      <c r="F14" s="173"/>
      <c r="G14" s="173"/>
      <c r="H14" s="173"/>
    </row>
    <row r="15" spans="2:9">
      <c r="B15" s="173"/>
      <c r="C15" s="173"/>
      <c r="D15" s="173"/>
      <c r="E15" s="173"/>
      <c r="F15" s="173"/>
      <c r="G15" s="173"/>
      <c r="H15" s="173"/>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election activeCell="B10" sqref="B10"/>
    </sheetView>
  </sheetViews>
  <sheetFormatPr baseColWidth="10" defaultRowHeight="15"/>
  <cols>
    <col min="1" max="1" width="5.7109375" customWidth="1"/>
  </cols>
  <sheetData>
    <row r="3" spans="1:9" ht="18.75">
      <c r="B3" s="155" t="s">
        <v>1548</v>
      </c>
      <c r="C3" s="177"/>
      <c r="D3" s="177"/>
      <c r="E3" s="177"/>
      <c r="F3" s="177"/>
      <c r="G3" s="177"/>
      <c r="H3" s="177"/>
      <c r="I3" s="97"/>
    </row>
    <row r="4" spans="1:9">
      <c r="A4" s="107"/>
      <c r="B4" s="250" t="s">
        <v>2469</v>
      </c>
      <c r="C4" s="177"/>
      <c r="D4" s="177"/>
      <c r="E4" s="177"/>
      <c r="F4" s="177"/>
      <c r="G4" s="177"/>
      <c r="H4" s="177"/>
      <c r="I4" s="119"/>
    </row>
    <row r="5" spans="1:9">
      <c r="A5" s="107"/>
      <c r="B5" s="177"/>
      <c r="C5" s="177"/>
      <c r="D5" s="177"/>
      <c r="E5" s="177"/>
      <c r="F5" s="177"/>
      <c r="G5" s="177"/>
      <c r="H5" s="177"/>
      <c r="I5" s="119"/>
    </row>
    <row r="6" spans="1:9">
      <c r="A6" s="107"/>
      <c r="B6" s="177"/>
      <c r="C6" s="177"/>
      <c r="D6" s="177"/>
      <c r="E6" s="177"/>
      <c r="F6" s="177"/>
      <c r="G6" s="177"/>
      <c r="H6" s="177"/>
      <c r="I6" s="119"/>
    </row>
    <row r="7" spans="1:9">
      <c r="A7" s="107"/>
      <c r="B7" s="177"/>
      <c r="C7" s="177"/>
      <c r="D7" s="177"/>
      <c r="E7" s="177"/>
      <c r="F7" s="177"/>
      <c r="G7" s="177"/>
      <c r="H7" s="177"/>
      <c r="I7" s="119"/>
    </row>
    <row r="8" spans="1:9">
      <c r="A8" s="107"/>
      <c r="B8" s="177"/>
      <c r="C8" s="177"/>
      <c r="D8" s="177"/>
      <c r="E8" s="177"/>
      <c r="F8" s="177"/>
      <c r="G8" s="177"/>
      <c r="H8" s="177"/>
      <c r="I8" s="119"/>
    </row>
    <row r="9" spans="1:9">
      <c r="A9" s="107"/>
      <c r="B9" s="177"/>
      <c r="C9" s="177"/>
      <c r="D9" s="177"/>
      <c r="E9" s="177"/>
      <c r="F9" s="177"/>
      <c r="G9" s="177"/>
      <c r="H9" s="177"/>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tabSelected="1" zoomScale="90" zoomScaleNormal="90" workbookViewId="0">
      <selection activeCell="D11" sqref="D11:N11"/>
    </sheetView>
  </sheetViews>
  <sheetFormatPr baseColWidth="10" defaultRowHeight="15"/>
  <cols>
    <col min="1" max="1" width="5.7109375" style="39" customWidth="1"/>
    <col min="2" max="16384" width="11.42578125" style="39"/>
  </cols>
  <sheetData>
    <row r="6" spans="2:14">
      <c r="B6" s="146"/>
      <c r="C6" s="146"/>
      <c r="D6" s="146"/>
      <c r="E6" s="146"/>
      <c r="F6" s="146"/>
      <c r="G6" s="146"/>
      <c r="H6" s="146"/>
      <c r="I6" s="146"/>
      <c r="J6" s="146"/>
      <c r="K6" s="146"/>
      <c r="L6" s="146"/>
      <c r="M6" s="146"/>
      <c r="N6" s="146"/>
    </row>
    <row r="8" spans="2:14" ht="105" customHeight="1">
      <c r="B8" s="144" t="s">
        <v>1518</v>
      </c>
      <c r="C8" s="145"/>
      <c r="D8" s="145"/>
      <c r="E8" s="145"/>
      <c r="F8" s="145"/>
      <c r="G8" s="145"/>
      <c r="H8" s="145"/>
      <c r="I8" s="145"/>
      <c r="J8" s="145"/>
      <c r="K8" s="145"/>
      <c r="L8" s="145"/>
      <c r="M8" s="145"/>
      <c r="N8" s="145"/>
    </row>
    <row r="9" spans="2:14" ht="36.75">
      <c r="B9" s="74"/>
      <c r="C9" s="74"/>
      <c r="D9" s="74"/>
      <c r="E9" s="74"/>
      <c r="F9" s="74"/>
      <c r="G9" s="74"/>
      <c r="H9" s="74"/>
      <c r="I9" s="74"/>
      <c r="J9" s="74"/>
      <c r="K9" s="74"/>
      <c r="L9" s="74"/>
      <c r="M9" s="74"/>
      <c r="N9" s="74"/>
    </row>
    <row r="10" spans="2:14">
      <c r="B10" s="55"/>
    </row>
    <row r="11" spans="2:14" ht="56.25" customHeight="1">
      <c r="B11" s="147" t="s">
        <v>1502</v>
      </c>
      <c r="C11" s="148"/>
      <c r="D11" s="149" t="s">
        <v>1770</v>
      </c>
      <c r="E11" s="150"/>
      <c r="F11" s="150"/>
      <c r="G11" s="150"/>
      <c r="H11" s="150"/>
      <c r="I11" s="150"/>
      <c r="J11" s="150"/>
      <c r="K11" s="150"/>
      <c r="L11" s="150"/>
      <c r="M11" s="150"/>
      <c r="N11" s="150"/>
    </row>
    <row r="12" spans="2:14" ht="19.5">
      <c r="B12" s="53"/>
      <c r="C12" s="53"/>
      <c r="D12" s="153" t="s">
        <v>2455</v>
      </c>
      <c r="E12" s="154"/>
      <c r="F12" s="154"/>
      <c r="G12" s="154"/>
      <c r="H12" s="154"/>
      <c r="I12" s="154"/>
      <c r="J12" s="154"/>
      <c r="K12" s="154"/>
      <c r="L12" s="154"/>
      <c r="M12" s="154"/>
      <c r="N12" s="154"/>
    </row>
    <row r="13" spans="2:14" ht="19.5">
      <c r="B13" s="53"/>
      <c r="C13" s="53"/>
      <c r="D13" s="154"/>
      <c r="E13" s="154"/>
      <c r="F13" s="154"/>
      <c r="G13" s="154"/>
      <c r="H13" s="154"/>
      <c r="I13" s="154"/>
      <c r="J13" s="154"/>
      <c r="K13" s="154"/>
      <c r="L13" s="154"/>
      <c r="M13" s="154"/>
      <c r="N13" s="154"/>
    </row>
    <row r="14" spans="2:14">
      <c r="B14" s="54"/>
      <c r="C14" s="54"/>
      <c r="D14" s="54"/>
      <c r="E14" s="54"/>
      <c r="F14" s="54"/>
      <c r="G14" s="54"/>
      <c r="H14" s="54"/>
      <c r="I14" s="54"/>
      <c r="J14" s="54"/>
      <c r="K14" s="54"/>
      <c r="L14" s="54"/>
      <c r="M14" s="54"/>
      <c r="N14" s="54"/>
    </row>
    <row r="15" spans="2:14" ht="26.25">
      <c r="B15" s="151" t="s">
        <v>1552</v>
      </c>
      <c r="C15" s="151"/>
      <c r="D15" s="151"/>
      <c r="E15" s="151"/>
      <c r="F15" s="151"/>
      <c r="G15" s="151"/>
      <c r="H15" s="151"/>
      <c r="I15" s="151"/>
      <c r="J15" s="151"/>
      <c r="K15" s="151"/>
      <c r="L15" s="151"/>
      <c r="M15" s="151"/>
      <c r="N15" s="151"/>
    </row>
    <row r="16" spans="2:14">
      <c r="B16" s="54"/>
      <c r="C16" s="54"/>
      <c r="D16" s="54"/>
      <c r="E16" s="54"/>
      <c r="F16" s="54"/>
      <c r="G16" s="54"/>
      <c r="H16" s="54"/>
      <c r="I16" s="54"/>
      <c r="J16" s="54"/>
      <c r="K16" s="54"/>
      <c r="L16" s="54"/>
      <c r="M16" s="54"/>
      <c r="N16" s="54"/>
    </row>
    <row r="17" spans="2:14" ht="26.25">
      <c r="B17" s="152" t="s">
        <v>2373</v>
      </c>
      <c r="C17" s="152"/>
      <c r="D17" s="152"/>
      <c r="E17" s="152"/>
      <c r="F17" s="152"/>
      <c r="G17" s="152"/>
      <c r="H17" s="152"/>
      <c r="I17" s="152"/>
      <c r="J17" s="152"/>
      <c r="K17" s="152"/>
      <c r="L17" s="152"/>
      <c r="M17" s="152"/>
      <c r="N17" s="152"/>
    </row>
    <row r="19" spans="2:14" ht="26.25">
      <c r="B19" s="143" t="s">
        <v>2435</v>
      </c>
      <c r="C19" s="143"/>
      <c r="D19" s="143"/>
      <c r="E19" s="143"/>
      <c r="F19" s="143"/>
      <c r="G19" s="143"/>
      <c r="H19" s="143"/>
      <c r="I19" s="143"/>
      <c r="J19" s="143"/>
      <c r="K19" s="143"/>
      <c r="L19" s="143"/>
      <c r="M19" s="143"/>
      <c r="N19" s="143"/>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5" t="s">
        <v>1550</v>
      </c>
      <c r="C3" s="177"/>
      <c r="D3" s="177"/>
      <c r="E3" s="177"/>
      <c r="F3" s="177"/>
      <c r="G3" s="177"/>
      <c r="H3" s="177"/>
      <c r="I3" s="177"/>
    </row>
    <row r="4" spans="2:9">
      <c r="B4" s="254" t="s">
        <v>2434</v>
      </c>
      <c r="C4" s="177"/>
      <c r="D4" s="177"/>
      <c r="E4" s="177"/>
      <c r="F4" s="177"/>
      <c r="G4" s="177"/>
      <c r="H4" s="177"/>
      <c r="I4" s="177"/>
    </row>
    <row r="5" spans="2:9">
      <c r="B5" s="177"/>
      <c r="C5" s="177"/>
      <c r="D5" s="177"/>
      <c r="E5" s="177"/>
      <c r="F5" s="177"/>
      <c r="G5" s="177"/>
      <c r="H5" s="177"/>
      <c r="I5" s="177"/>
    </row>
    <row r="6" spans="2:9">
      <c r="B6" s="177"/>
      <c r="C6" s="177"/>
      <c r="D6" s="177"/>
      <c r="E6" s="177"/>
      <c r="F6" s="177"/>
      <c r="G6" s="177"/>
      <c r="H6" s="177"/>
      <c r="I6" s="177"/>
    </row>
    <row r="7" spans="2:9">
      <c r="B7" s="177"/>
      <c r="C7" s="177"/>
      <c r="D7" s="177"/>
      <c r="E7" s="177"/>
      <c r="F7" s="177"/>
      <c r="G7" s="177"/>
      <c r="H7" s="177"/>
      <c r="I7" s="177"/>
    </row>
    <row r="8" spans="2:9">
      <c r="B8" s="177"/>
      <c r="C8" s="177"/>
      <c r="D8" s="177"/>
      <c r="E8" s="177"/>
      <c r="F8" s="177"/>
      <c r="G8" s="177"/>
      <c r="H8" s="177"/>
      <c r="I8" s="177"/>
    </row>
    <row r="9" spans="2:9">
      <c r="B9" s="177"/>
      <c r="C9" s="177"/>
      <c r="D9" s="177"/>
      <c r="E9" s="177"/>
      <c r="F9" s="177"/>
      <c r="G9" s="177"/>
      <c r="H9" s="177"/>
      <c r="I9" s="177"/>
    </row>
    <row r="10" spans="2:9">
      <c r="B10" s="177"/>
      <c r="C10" s="177"/>
      <c r="D10" s="177"/>
      <c r="E10" s="177"/>
      <c r="F10" s="177"/>
      <c r="G10" s="177"/>
      <c r="H10" s="177"/>
      <c r="I10" s="177"/>
    </row>
    <row r="11" spans="2:9">
      <c r="B11" s="177"/>
      <c r="C11" s="177"/>
      <c r="D11" s="177"/>
      <c r="E11" s="177"/>
      <c r="F11" s="177"/>
      <c r="G11" s="177"/>
      <c r="H11" s="177"/>
      <c r="I11" s="177"/>
    </row>
    <row r="12" spans="2:9">
      <c r="B12" s="177"/>
      <c r="C12" s="177"/>
      <c r="D12" s="177"/>
      <c r="E12" s="177"/>
      <c r="F12" s="177"/>
      <c r="G12" s="177"/>
      <c r="H12" s="177"/>
      <c r="I12" s="177"/>
    </row>
    <row r="13" spans="2:9">
      <c r="B13" s="177"/>
      <c r="C13" s="177"/>
      <c r="D13" s="177"/>
      <c r="E13" s="177"/>
      <c r="F13" s="177"/>
      <c r="G13" s="177"/>
      <c r="H13" s="177"/>
      <c r="I13" s="177"/>
    </row>
    <row r="14" spans="2:9">
      <c r="B14" s="177"/>
      <c r="C14" s="177"/>
      <c r="D14" s="177"/>
      <c r="E14" s="177"/>
      <c r="F14" s="177"/>
      <c r="G14" s="177"/>
      <c r="H14" s="177"/>
      <c r="I14" s="177"/>
    </row>
    <row r="15" spans="2:9">
      <c r="B15" s="177"/>
      <c r="C15" s="177"/>
      <c r="D15" s="177"/>
      <c r="E15" s="177"/>
      <c r="F15" s="177"/>
      <c r="G15" s="177"/>
      <c r="H15" s="177"/>
      <c r="I15" s="177"/>
    </row>
    <row r="16" spans="2:9">
      <c r="B16" s="177"/>
      <c r="C16" s="177"/>
      <c r="D16" s="177"/>
      <c r="E16" s="177"/>
      <c r="F16" s="177"/>
      <c r="G16" s="177"/>
      <c r="H16" s="177"/>
      <c r="I16" s="177"/>
    </row>
    <row r="17" spans="2:9">
      <c r="B17" s="177"/>
      <c r="C17" s="177"/>
      <c r="D17" s="177"/>
      <c r="E17" s="177"/>
      <c r="F17" s="177"/>
      <c r="G17" s="177"/>
      <c r="H17" s="177"/>
      <c r="I17" s="177"/>
    </row>
    <row r="18" spans="2:9">
      <c r="B18" s="177"/>
      <c r="C18" s="177"/>
      <c r="D18" s="177"/>
      <c r="E18" s="177"/>
      <c r="F18" s="177"/>
      <c r="G18" s="177"/>
      <c r="H18" s="177"/>
      <c r="I18" s="177"/>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5" t="s">
        <v>1549</v>
      </c>
      <c r="C3" s="177"/>
      <c r="D3" s="177"/>
      <c r="E3" s="177"/>
      <c r="F3" s="177"/>
      <c r="G3" s="177"/>
      <c r="H3" s="177"/>
      <c r="I3" s="97"/>
      <c r="J3" s="97"/>
    </row>
    <row r="4" spans="2:10">
      <c r="B4" s="254" t="s">
        <v>2464</v>
      </c>
      <c r="C4" s="177"/>
      <c r="D4" s="177"/>
      <c r="E4" s="177"/>
      <c r="F4" s="177"/>
      <c r="G4" s="177"/>
      <c r="H4" s="177"/>
      <c r="I4" s="95"/>
      <c r="J4" s="95"/>
    </row>
    <row r="5" spans="2:10">
      <c r="B5" s="177"/>
      <c r="C5" s="177"/>
      <c r="D5" s="177"/>
      <c r="E5" s="177"/>
      <c r="F5" s="177"/>
      <c r="G5" s="177"/>
      <c r="H5" s="177"/>
      <c r="I5" s="95"/>
      <c r="J5" s="95"/>
    </row>
    <row r="6" spans="2:10">
      <c r="B6" s="177"/>
      <c r="C6" s="177"/>
      <c r="D6" s="177"/>
      <c r="E6" s="177"/>
      <c r="F6" s="177"/>
      <c r="G6" s="177"/>
      <c r="H6" s="177"/>
      <c r="I6" s="95"/>
      <c r="J6" s="95"/>
    </row>
    <row r="7" spans="2:10">
      <c r="B7" s="177"/>
      <c r="C7" s="177"/>
      <c r="D7" s="177"/>
      <c r="E7" s="177"/>
      <c r="F7" s="177"/>
      <c r="G7" s="177"/>
      <c r="H7" s="177"/>
      <c r="I7" s="95"/>
      <c r="J7" s="95"/>
    </row>
    <row r="8" spans="2:10">
      <c r="B8" s="177"/>
      <c r="C8" s="177"/>
      <c r="D8" s="177"/>
      <c r="E8" s="177"/>
      <c r="F8" s="177"/>
      <c r="G8" s="177"/>
      <c r="H8" s="177"/>
      <c r="I8" s="95"/>
      <c r="J8" s="95"/>
    </row>
    <row r="9" spans="2:10">
      <c r="B9" s="177"/>
      <c r="C9" s="177"/>
      <c r="D9" s="177"/>
      <c r="E9" s="177"/>
      <c r="F9" s="177"/>
      <c r="G9" s="177"/>
      <c r="H9" s="177"/>
      <c r="I9" s="95"/>
      <c r="J9" s="95"/>
    </row>
    <row r="10" spans="2:10">
      <c r="B10" s="177"/>
      <c r="C10" s="177"/>
      <c r="D10" s="177"/>
      <c r="E10" s="177"/>
      <c r="F10" s="177"/>
      <c r="G10" s="177"/>
      <c r="H10" s="177"/>
      <c r="I10" s="95"/>
      <c r="J10" s="95"/>
    </row>
    <row r="11" spans="2:10">
      <c r="B11" s="177"/>
      <c r="C11" s="177"/>
      <c r="D11" s="177"/>
      <c r="E11" s="177"/>
      <c r="F11" s="177"/>
      <c r="G11" s="177"/>
      <c r="H11" s="177"/>
      <c r="I11" s="95"/>
      <c r="J11" s="95"/>
    </row>
    <row r="12" spans="2:10">
      <c r="B12" s="177"/>
      <c r="C12" s="177"/>
      <c r="D12" s="177"/>
      <c r="E12" s="177"/>
      <c r="F12" s="177"/>
      <c r="G12" s="177"/>
      <c r="H12" s="177"/>
      <c r="I12" s="95"/>
      <c r="J12" s="95"/>
    </row>
    <row r="13" spans="2:10">
      <c r="B13" s="177"/>
      <c r="C13" s="177"/>
      <c r="D13" s="177"/>
      <c r="E13" s="177"/>
      <c r="F13" s="177"/>
      <c r="G13" s="177"/>
      <c r="H13" s="177"/>
      <c r="I13" s="95"/>
      <c r="J13" s="95"/>
    </row>
    <row r="14" spans="2:10">
      <c r="B14" s="177"/>
      <c r="C14" s="177"/>
      <c r="D14" s="177"/>
      <c r="E14" s="177"/>
      <c r="F14" s="177"/>
      <c r="G14" s="177"/>
      <c r="H14" s="177"/>
      <c r="I14" s="95"/>
      <c r="J14" s="95"/>
    </row>
    <row r="15" spans="2:10">
      <c r="B15" s="177"/>
      <c r="C15" s="177"/>
      <c r="D15" s="177"/>
      <c r="E15" s="177"/>
      <c r="F15" s="177"/>
      <c r="G15" s="177"/>
      <c r="H15" s="177"/>
      <c r="I15" s="95"/>
      <c r="J15" s="95"/>
    </row>
    <row r="16" spans="2:10">
      <c r="B16" s="177"/>
      <c r="C16" s="177"/>
      <c r="D16" s="177"/>
      <c r="E16" s="177"/>
      <c r="F16" s="177"/>
      <c r="G16" s="177"/>
      <c r="H16" s="177"/>
      <c r="I16" s="95"/>
      <c r="J16" s="95"/>
    </row>
    <row r="17" spans="2:10">
      <c r="B17" s="177"/>
      <c r="C17" s="177"/>
      <c r="D17" s="177"/>
      <c r="E17" s="177"/>
      <c r="F17" s="177"/>
      <c r="G17" s="177"/>
      <c r="H17" s="177"/>
      <c r="I17" s="95"/>
      <c r="J17" s="95"/>
    </row>
    <row r="18" spans="2:10">
      <c r="B18" s="177"/>
      <c r="C18" s="177"/>
      <c r="D18" s="177"/>
      <c r="E18" s="177"/>
      <c r="F18" s="177"/>
      <c r="G18" s="177"/>
      <c r="H18" s="177"/>
      <c r="I18" s="95"/>
      <c r="J18" s="95"/>
    </row>
    <row r="19" spans="2:10">
      <c r="B19" s="177"/>
      <c r="C19" s="177"/>
      <c r="D19" s="177"/>
      <c r="E19" s="177"/>
      <c r="F19" s="177"/>
      <c r="G19" s="177"/>
      <c r="H19" s="177"/>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5" t="s">
        <v>1551</v>
      </c>
      <c r="C3" s="177"/>
      <c r="D3" s="177"/>
      <c r="E3" s="177"/>
      <c r="F3" s="177"/>
      <c r="G3" s="177"/>
      <c r="H3" s="177"/>
      <c r="I3" s="97"/>
    </row>
    <row r="4" spans="2:9">
      <c r="B4" s="254" t="s">
        <v>2389</v>
      </c>
      <c r="C4" s="177"/>
      <c r="D4" s="177"/>
      <c r="E4" s="177"/>
      <c r="F4" s="177"/>
      <c r="G4" s="177"/>
      <c r="H4" s="177"/>
      <c r="I4" s="95"/>
    </row>
    <row r="5" spans="2:9">
      <c r="B5" s="177"/>
      <c r="C5" s="177"/>
      <c r="D5" s="177"/>
      <c r="E5" s="177"/>
      <c r="F5" s="177"/>
      <c r="G5" s="177"/>
      <c r="H5" s="177"/>
      <c r="I5" s="95"/>
    </row>
    <row r="6" spans="2:9">
      <c r="B6" s="177"/>
      <c r="C6" s="177"/>
      <c r="D6" s="177"/>
      <c r="E6" s="177"/>
      <c r="F6" s="177"/>
      <c r="G6" s="177"/>
      <c r="H6" s="177"/>
      <c r="I6" s="95"/>
    </row>
    <row r="7" spans="2:9">
      <c r="B7" s="177"/>
      <c r="C7" s="177"/>
      <c r="D7" s="177"/>
      <c r="E7" s="177"/>
      <c r="F7" s="177"/>
      <c r="G7" s="177"/>
      <c r="H7" s="177"/>
      <c r="I7" s="95"/>
    </row>
    <row r="8" spans="2:9">
      <c r="B8" s="177"/>
      <c r="C8" s="177"/>
      <c r="D8" s="177"/>
      <c r="E8" s="177"/>
      <c r="F8" s="177"/>
      <c r="G8" s="177"/>
      <c r="H8" s="177"/>
      <c r="I8" s="95"/>
    </row>
    <row r="9" spans="2:9">
      <c r="B9" s="177"/>
      <c r="C9" s="177"/>
      <c r="D9" s="177"/>
      <c r="E9" s="177"/>
      <c r="F9" s="177"/>
      <c r="G9" s="177"/>
      <c r="H9" s="177"/>
      <c r="I9" s="95"/>
    </row>
    <row r="10" spans="2:9">
      <c r="B10" s="177"/>
      <c r="C10" s="177"/>
      <c r="D10" s="177"/>
      <c r="E10" s="177"/>
      <c r="F10" s="177"/>
      <c r="G10" s="177"/>
      <c r="H10" s="177"/>
      <c r="I10" s="95"/>
    </row>
    <row r="11" spans="2:9">
      <c r="B11" s="177"/>
      <c r="C11" s="177"/>
      <c r="D11" s="177"/>
      <c r="E11" s="177"/>
      <c r="F11" s="177"/>
      <c r="G11" s="177"/>
      <c r="H11" s="177"/>
      <c r="I11" s="95"/>
    </row>
    <row r="12" spans="2:9">
      <c r="B12" s="177"/>
      <c r="C12" s="177"/>
      <c r="D12" s="177"/>
      <c r="E12" s="177"/>
      <c r="F12" s="177"/>
      <c r="G12" s="177"/>
      <c r="H12" s="177"/>
      <c r="I12" s="95"/>
    </row>
    <row r="13" spans="2:9">
      <c r="B13" s="177"/>
      <c r="C13" s="177"/>
      <c r="D13" s="177"/>
      <c r="E13" s="177"/>
      <c r="F13" s="177"/>
      <c r="G13" s="177"/>
      <c r="H13" s="177"/>
      <c r="I13" s="95"/>
    </row>
    <row r="14" spans="2:9">
      <c r="B14" s="177"/>
      <c r="C14" s="177"/>
      <c r="D14" s="177"/>
      <c r="E14" s="177"/>
      <c r="F14" s="177"/>
      <c r="G14" s="177"/>
      <c r="H14" s="177"/>
      <c r="I14" s="95"/>
    </row>
    <row r="15" spans="2:9">
      <c r="B15" s="177"/>
      <c r="C15" s="177"/>
      <c r="D15" s="177"/>
      <c r="E15" s="177"/>
      <c r="F15" s="177"/>
      <c r="G15" s="177"/>
      <c r="H15" s="177"/>
      <c r="I15" s="95"/>
    </row>
    <row r="16" spans="2:9">
      <c r="B16" s="177"/>
      <c r="C16" s="177"/>
      <c r="D16" s="177"/>
      <c r="E16" s="177"/>
      <c r="F16" s="177"/>
      <c r="G16" s="177"/>
      <c r="H16" s="177"/>
      <c r="I16" s="95"/>
    </row>
    <row r="17" spans="2:9">
      <c r="B17" s="177"/>
      <c r="C17" s="177"/>
      <c r="D17" s="177"/>
      <c r="E17" s="177"/>
      <c r="F17" s="177"/>
      <c r="G17" s="177"/>
      <c r="H17" s="177"/>
      <c r="I17" s="95"/>
    </row>
    <row r="18" spans="2:9">
      <c r="B18" s="95"/>
      <c r="C18" s="95"/>
      <c r="D18" s="95"/>
      <c r="E18" s="95"/>
      <c r="F18" s="95"/>
      <c r="G18" s="95"/>
      <c r="H18" s="95"/>
      <c r="I18" s="95"/>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5" t="s">
        <v>2453</v>
      </c>
      <c r="C3" s="177"/>
      <c r="D3" s="177"/>
      <c r="E3" s="177"/>
      <c r="F3" s="177"/>
      <c r="G3" s="177"/>
      <c r="H3" s="177"/>
      <c r="I3" s="97"/>
    </row>
    <row r="4" spans="2:9">
      <c r="B4" s="176" t="s">
        <v>1535</v>
      </c>
      <c r="C4" s="249"/>
      <c r="D4" s="249"/>
      <c r="E4" s="249"/>
      <c r="F4" s="249"/>
      <c r="G4" s="249"/>
      <c r="H4" s="249"/>
      <c r="I4" s="95"/>
    </row>
    <row r="5" spans="2:9">
      <c r="B5" s="249"/>
      <c r="C5" s="249"/>
      <c r="D5" s="249"/>
      <c r="E5" s="249"/>
      <c r="F5" s="249"/>
      <c r="G5" s="249"/>
      <c r="H5" s="249"/>
      <c r="I5" s="95"/>
    </row>
    <row r="6" spans="2:9">
      <c r="B6" s="249"/>
      <c r="C6" s="249"/>
      <c r="D6" s="249"/>
      <c r="E6" s="249"/>
      <c r="F6" s="249"/>
      <c r="G6" s="249"/>
      <c r="H6" s="249"/>
      <c r="I6" s="95"/>
    </row>
    <row r="7" spans="2:9">
      <c r="B7" s="249"/>
      <c r="C7" s="249"/>
      <c r="D7" s="249"/>
      <c r="E7" s="249"/>
      <c r="F7" s="249"/>
      <c r="G7" s="249"/>
      <c r="H7" s="249"/>
      <c r="I7" s="95"/>
    </row>
    <row r="8" spans="2:9">
      <c r="B8" s="249"/>
      <c r="C8" s="249"/>
      <c r="D8" s="249"/>
      <c r="E8" s="249"/>
      <c r="F8" s="249"/>
      <c r="G8" s="249"/>
      <c r="H8" s="249"/>
      <c r="I8" s="95"/>
    </row>
    <row r="9" spans="2:9">
      <c r="B9" s="249"/>
      <c r="C9" s="249"/>
      <c r="D9" s="249"/>
      <c r="E9" s="249"/>
      <c r="F9" s="249"/>
      <c r="G9" s="249"/>
      <c r="H9" s="249"/>
      <c r="I9" s="95"/>
    </row>
    <row r="10" spans="2:9">
      <c r="B10" s="249"/>
      <c r="C10" s="249"/>
      <c r="D10" s="249"/>
      <c r="E10" s="249"/>
      <c r="F10" s="249"/>
      <c r="G10" s="249"/>
      <c r="H10" s="249"/>
      <c r="I10" s="95"/>
    </row>
    <row r="11" spans="2:9">
      <c r="B11" s="249"/>
      <c r="C11" s="249"/>
      <c r="D11" s="249"/>
      <c r="E11" s="249"/>
      <c r="F11" s="249"/>
      <c r="G11" s="249"/>
      <c r="H11" s="249"/>
      <c r="I11" s="95"/>
    </row>
    <row r="12" spans="2:9">
      <c r="B12" s="249"/>
      <c r="C12" s="249"/>
      <c r="D12" s="249"/>
      <c r="E12" s="249"/>
      <c r="F12" s="249"/>
      <c r="G12" s="249"/>
      <c r="H12" s="249"/>
      <c r="I12" s="95"/>
    </row>
    <row r="13" spans="2:9">
      <c r="B13" s="249"/>
      <c r="C13" s="249"/>
      <c r="D13" s="249"/>
      <c r="E13" s="249"/>
      <c r="F13" s="249"/>
      <c r="G13" s="249"/>
      <c r="H13" s="249"/>
      <c r="I13" s="95"/>
    </row>
    <row r="14" spans="2:9">
      <c r="B14" s="249"/>
      <c r="C14" s="249"/>
      <c r="D14" s="249"/>
      <c r="E14" s="249"/>
      <c r="F14" s="249"/>
      <c r="G14" s="249"/>
      <c r="H14" s="249"/>
      <c r="I14" s="95"/>
    </row>
    <row r="15" spans="2:9">
      <c r="B15" s="249"/>
      <c r="C15" s="249"/>
      <c r="D15" s="249"/>
      <c r="E15" s="249"/>
      <c r="F15" s="249"/>
      <c r="G15" s="249"/>
      <c r="H15" s="249"/>
      <c r="I15" s="95"/>
    </row>
    <row r="16" spans="2:9">
      <c r="B16" s="249"/>
      <c r="C16" s="249"/>
      <c r="D16" s="249"/>
      <c r="E16" s="249"/>
      <c r="F16" s="249"/>
      <c r="G16" s="249"/>
      <c r="H16" s="249"/>
      <c r="I16" s="95"/>
    </row>
    <row r="17" spans="2:9">
      <c r="B17" s="249"/>
      <c r="C17" s="249"/>
      <c r="D17" s="249"/>
      <c r="E17" s="249"/>
      <c r="F17" s="249"/>
      <c r="G17" s="249"/>
      <c r="H17" s="249"/>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election activeCell="B7" sqref="B7:F11"/>
    </sheetView>
  </sheetViews>
  <sheetFormatPr baseColWidth="10" defaultRowHeight="15"/>
  <cols>
    <col min="1" max="1" width="5.7109375" customWidth="1"/>
    <col min="2" max="6" width="25.7109375" customWidth="1"/>
  </cols>
  <sheetData>
    <row r="1" spans="2:6" ht="16.5">
      <c r="B1" s="93"/>
    </row>
    <row r="3" spans="2:6" ht="19.5">
      <c r="B3" s="155" t="s">
        <v>1552</v>
      </c>
      <c r="C3" s="155"/>
      <c r="D3" s="155"/>
      <c r="E3" s="155"/>
      <c r="F3" s="155"/>
    </row>
    <row r="4" spans="2:6">
      <c r="B4" s="38"/>
      <c r="C4" s="38"/>
      <c r="D4" s="38"/>
      <c r="E4" s="38"/>
      <c r="F4" s="38"/>
    </row>
    <row r="5" spans="2:6" ht="15.75">
      <c r="B5" s="156" t="s">
        <v>1491</v>
      </c>
      <c r="C5" s="157"/>
      <c r="D5" s="157"/>
      <c r="E5" s="157"/>
      <c r="F5" s="157"/>
    </row>
    <row r="6" spans="2:6">
      <c r="B6" s="38"/>
      <c r="C6" s="38"/>
      <c r="D6" s="38"/>
      <c r="E6" s="38"/>
      <c r="F6" s="38"/>
    </row>
    <row r="7" spans="2:6">
      <c r="B7" s="158" t="s">
        <v>2459</v>
      </c>
      <c r="C7" s="158"/>
      <c r="D7" s="158"/>
      <c r="E7" s="158"/>
      <c r="F7" s="158"/>
    </row>
    <row r="8" spans="2:6">
      <c r="B8" s="158"/>
      <c r="C8" s="158"/>
      <c r="D8" s="158"/>
      <c r="E8" s="158"/>
      <c r="F8" s="158"/>
    </row>
    <row r="9" spans="2:6">
      <c r="B9" s="158"/>
      <c r="C9" s="158"/>
      <c r="D9" s="158"/>
      <c r="E9" s="158"/>
      <c r="F9" s="158"/>
    </row>
    <row r="10" spans="2:6">
      <c r="B10" s="158"/>
      <c r="C10" s="158"/>
      <c r="D10" s="158"/>
      <c r="E10" s="158"/>
      <c r="F10" s="158"/>
    </row>
    <row r="11" spans="2:6">
      <c r="B11" s="158"/>
      <c r="C11" s="158"/>
      <c r="D11" s="158"/>
      <c r="E11" s="158"/>
      <c r="F11" s="158"/>
    </row>
    <row r="12" spans="2:6">
      <c r="B12" s="38"/>
      <c r="C12" s="38"/>
      <c r="D12" s="38"/>
      <c r="E12" s="38"/>
      <c r="F12" s="38"/>
    </row>
    <row r="13" spans="2:6" ht="15.75">
      <c r="B13" s="156" t="s">
        <v>1519</v>
      </c>
      <c r="C13" s="157"/>
      <c r="D13" s="157"/>
      <c r="E13" s="157"/>
      <c r="F13" s="157"/>
    </row>
    <row r="14" spans="2:6">
      <c r="B14" s="38"/>
      <c r="C14" s="38"/>
      <c r="D14" s="38"/>
      <c r="E14" s="38"/>
      <c r="F14" s="38"/>
    </row>
    <row r="15" spans="2:6">
      <c r="B15" s="159" t="s">
        <v>1536</v>
      </c>
      <c r="C15" s="159"/>
      <c r="D15" s="159"/>
      <c r="E15" s="159"/>
      <c r="F15" s="159"/>
    </row>
    <row r="16" spans="2:6">
      <c r="B16" s="159"/>
      <c r="C16" s="159"/>
      <c r="D16" s="159"/>
      <c r="E16" s="159"/>
      <c r="F16" s="159"/>
    </row>
    <row r="17" spans="2:6">
      <c r="B17" s="159"/>
      <c r="C17" s="159"/>
      <c r="D17" s="159"/>
      <c r="E17" s="159"/>
      <c r="F17" s="159"/>
    </row>
    <row r="18" spans="2:6">
      <c r="B18" s="159"/>
      <c r="C18" s="159"/>
      <c r="D18" s="159"/>
      <c r="E18" s="159"/>
      <c r="F18" s="159"/>
    </row>
    <row r="19" spans="2:6">
      <c r="B19" s="159"/>
      <c r="C19" s="159"/>
      <c r="D19" s="159"/>
      <c r="E19" s="159"/>
      <c r="F19" s="159"/>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4">
      <c r="B1" s="162"/>
      <c r="C1" s="162"/>
    </row>
    <row r="3" spans="2:12" ht="24">
      <c r="B3" s="163" t="s">
        <v>1537</v>
      </c>
      <c r="C3" s="161"/>
      <c r="D3" s="161"/>
      <c r="E3" s="161"/>
      <c r="F3" s="161"/>
      <c r="G3" s="161"/>
      <c r="H3" s="161"/>
      <c r="I3" s="161"/>
      <c r="J3" s="161"/>
      <c r="K3" s="161"/>
      <c r="L3" s="161"/>
    </row>
    <row r="4" spans="2:12" ht="19.5">
      <c r="B4" s="160" t="s">
        <v>2460</v>
      </c>
      <c r="C4" s="161"/>
      <c r="D4" s="161"/>
      <c r="E4" s="161"/>
      <c r="F4" s="161"/>
      <c r="G4" s="161"/>
      <c r="H4" s="161"/>
      <c r="I4" s="161"/>
      <c r="J4" s="161"/>
      <c r="K4" s="161"/>
      <c r="L4" s="161"/>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9"/>
      <c r="C1" s="80"/>
    </row>
    <row r="3" spans="2:9">
      <c r="B3" s="164" t="s">
        <v>2438</v>
      </c>
      <c r="C3" s="164"/>
      <c r="D3" s="164"/>
      <c r="E3" s="164"/>
      <c r="F3" s="165"/>
      <c r="G3" s="165"/>
      <c r="H3" s="165"/>
      <c r="I3" s="165"/>
    </row>
    <row r="4" spans="2:9">
      <c r="B4" s="164"/>
      <c r="C4" s="164"/>
      <c r="D4" s="164"/>
      <c r="E4" s="164"/>
      <c r="F4" s="165"/>
      <c r="G4" s="165"/>
      <c r="H4" s="165"/>
      <c r="I4" s="165"/>
    </row>
    <row r="5" spans="2:9">
      <c r="B5" s="166" t="s">
        <v>1525</v>
      </c>
      <c r="C5" s="166"/>
      <c r="D5" s="166"/>
      <c r="E5" s="166"/>
      <c r="F5" s="167"/>
      <c r="G5" s="167"/>
      <c r="H5" s="167"/>
      <c r="I5" s="167"/>
    </row>
    <row r="6" spans="2:9">
      <c r="B6" s="166"/>
      <c r="C6" s="166"/>
      <c r="D6" s="166"/>
      <c r="E6" s="166"/>
      <c r="F6" s="167"/>
      <c r="G6" s="167"/>
      <c r="H6" s="167"/>
      <c r="I6" s="167"/>
    </row>
    <row r="7" spans="2:9">
      <c r="B7" s="166"/>
      <c r="C7" s="166"/>
      <c r="D7" s="166"/>
      <c r="E7" s="166"/>
      <c r="F7" s="167"/>
      <c r="G7" s="167"/>
      <c r="H7" s="167"/>
      <c r="I7" s="167"/>
    </row>
    <row r="8" spans="2:9">
      <c r="B8" s="166"/>
      <c r="C8" s="166"/>
      <c r="D8" s="166"/>
      <c r="E8" s="166"/>
      <c r="F8" s="167"/>
      <c r="G8" s="167"/>
      <c r="H8" s="167"/>
      <c r="I8" s="167"/>
    </row>
    <row r="9" spans="2:9">
      <c r="B9" s="166"/>
      <c r="C9" s="166"/>
      <c r="D9" s="166"/>
      <c r="E9" s="166"/>
      <c r="F9" s="167"/>
      <c r="G9" s="167"/>
      <c r="H9" s="167"/>
      <c r="I9" s="167"/>
    </row>
    <row r="10" spans="2:9">
      <c r="B10" s="166"/>
      <c r="C10" s="166"/>
      <c r="D10" s="166"/>
      <c r="E10" s="166"/>
      <c r="F10" s="167"/>
      <c r="G10" s="167"/>
      <c r="H10" s="167"/>
      <c r="I10" s="167"/>
    </row>
    <row r="11" spans="2:9">
      <c r="B11" s="166"/>
      <c r="C11" s="166"/>
      <c r="D11" s="166"/>
      <c r="E11" s="166"/>
      <c r="F11" s="167"/>
      <c r="G11" s="167"/>
      <c r="H11" s="167"/>
      <c r="I11" s="167"/>
    </row>
    <row r="12" spans="2:9">
      <c r="B12" s="166"/>
      <c r="C12" s="166"/>
      <c r="D12" s="166"/>
      <c r="E12" s="166"/>
      <c r="F12" s="167"/>
      <c r="G12" s="167"/>
      <c r="H12" s="167"/>
      <c r="I12" s="167"/>
    </row>
    <row r="13" spans="2:9">
      <c r="B13" s="166"/>
      <c r="C13" s="166"/>
      <c r="D13" s="166"/>
      <c r="E13" s="166"/>
      <c r="F13" s="167"/>
      <c r="G13" s="167"/>
      <c r="H13" s="167"/>
      <c r="I13" s="167"/>
    </row>
    <row r="14" spans="2:9">
      <c r="B14" s="166"/>
      <c r="C14" s="166"/>
      <c r="D14" s="166"/>
      <c r="E14" s="166"/>
      <c r="F14" s="167"/>
      <c r="G14" s="167"/>
      <c r="H14" s="167"/>
      <c r="I14" s="167"/>
    </row>
    <row r="15" spans="2:9">
      <c r="B15" s="166"/>
      <c r="C15" s="166"/>
      <c r="D15" s="166"/>
      <c r="E15" s="166"/>
      <c r="F15" s="167"/>
      <c r="G15" s="167"/>
      <c r="H15" s="167"/>
      <c r="I15" s="167"/>
    </row>
    <row r="16" spans="2:9">
      <c r="B16" s="166"/>
      <c r="C16" s="166"/>
      <c r="D16" s="166"/>
      <c r="E16" s="166"/>
      <c r="F16" s="167"/>
      <c r="G16" s="167"/>
      <c r="H16" s="167"/>
      <c r="I16" s="167"/>
    </row>
    <row r="17" spans="2:9">
      <c r="B17" s="166"/>
      <c r="C17" s="166"/>
      <c r="D17" s="166"/>
      <c r="E17" s="166"/>
      <c r="F17" s="167"/>
      <c r="G17" s="167"/>
      <c r="H17" s="167"/>
      <c r="I17" s="167"/>
    </row>
    <row r="18" spans="2:9">
      <c r="B18" s="166"/>
      <c r="C18" s="166"/>
      <c r="D18" s="166"/>
      <c r="E18" s="166"/>
      <c r="F18" s="167"/>
      <c r="G18" s="167"/>
      <c r="H18" s="167"/>
      <c r="I18" s="167"/>
    </row>
    <row r="19" spans="2:9">
      <c r="B19" s="168"/>
      <c r="C19" s="168"/>
      <c r="D19" s="168"/>
      <c r="E19" s="168"/>
      <c r="F19" s="168"/>
      <c r="G19" s="168"/>
      <c r="H19" s="168"/>
      <c r="I19" s="168"/>
    </row>
    <row r="20" spans="2:9">
      <c r="B20" s="168"/>
      <c r="C20" s="168"/>
      <c r="D20" s="168"/>
      <c r="E20" s="168"/>
      <c r="F20" s="168"/>
      <c r="G20" s="168"/>
      <c r="H20" s="168"/>
      <c r="I20" s="168"/>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zoomScaleNormal="100" workbookViewId="0"/>
  </sheetViews>
  <sheetFormatPr baseColWidth="10" defaultRowHeight="15"/>
  <cols>
    <col min="1" max="1" width="5.7109375" customWidth="1"/>
    <col min="2" max="10" width="17.7109375" customWidth="1"/>
  </cols>
  <sheetData>
    <row r="3" spans="2:10" ht="24">
      <c r="B3" s="169" t="s">
        <v>2439</v>
      </c>
      <c r="C3" s="169"/>
      <c r="D3" s="169"/>
      <c r="E3" s="169"/>
      <c r="F3" s="169"/>
      <c r="G3" s="170"/>
      <c r="H3" s="170"/>
      <c r="I3" s="170"/>
      <c r="J3" s="170"/>
    </row>
    <row r="5" spans="2:10">
      <c r="B5" s="176" t="s">
        <v>2461</v>
      </c>
      <c r="C5" s="176"/>
      <c r="D5" s="176"/>
      <c r="E5" s="176"/>
      <c r="F5" s="176"/>
      <c r="G5" s="177"/>
      <c r="H5" s="177"/>
      <c r="I5" s="177"/>
      <c r="J5" s="177"/>
    </row>
    <row r="6" spans="2:10">
      <c r="B6" s="176"/>
      <c r="C6" s="176"/>
      <c r="D6" s="176"/>
      <c r="E6" s="176"/>
      <c r="F6" s="176"/>
      <c r="G6" s="177"/>
      <c r="H6" s="177"/>
      <c r="I6" s="177"/>
      <c r="J6" s="177"/>
    </row>
    <row r="7" spans="2:10">
      <c r="B7" s="176"/>
      <c r="C7" s="176"/>
      <c r="D7" s="176"/>
      <c r="E7" s="176"/>
      <c r="F7" s="176"/>
      <c r="G7" s="177"/>
      <c r="H7" s="177"/>
      <c r="I7" s="177"/>
      <c r="J7" s="177"/>
    </row>
    <row r="8" spans="2:10">
      <c r="B8" s="176"/>
      <c r="C8" s="176"/>
      <c r="D8" s="176"/>
      <c r="E8" s="176"/>
      <c r="F8" s="176"/>
      <c r="G8" s="177"/>
      <c r="H8" s="177"/>
      <c r="I8" s="177"/>
      <c r="J8" s="177"/>
    </row>
    <row r="9" spans="2:10">
      <c r="B9" s="177"/>
      <c r="C9" s="177"/>
      <c r="D9" s="177"/>
      <c r="E9" s="177"/>
      <c r="F9" s="177"/>
      <c r="G9" s="177"/>
      <c r="H9" s="177"/>
      <c r="I9" s="177"/>
      <c r="J9" s="177"/>
    </row>
    <row r="10" spans="2:10">
      <c r="B10" s="177"/>
      <c r="C10" s="177"/>
      <c r="D10" s="177"/>
      <c r="E10" s="177"/>
      <c r="F10" s="177"/>
      <c r="G10" s="177"/>
      <c r="H10" s="177"/>
      <c r="I10" s="177"/>
      <c r="J10" s="177"/>
    </row>
    <row r="11" spans="2:10">
      <c r="B11" s="38"/>
      <c r="C11" s="38"/>
      <c r="D11" s="38"/>
      <c r="E11" s="38"/>
      <c r="F11" s="38"/>
    </row>
    <row r="20" spans="2:10">
      <c r="B20" s="39" t="s">
        <v>2454</v>
      </c>
    </row>
    <row r="22" spans="2:10" ht="15.75">
      <c r="B22" s="171" t="s">
        <v>1501</v>
      </c>
      <c r="C22" s="172"/>
      <c r="D22" s="173"/>
      <c r="E22" s="173"/>
      <c r="F22" s="173"/>
      <c r="G22" s="171" t="s">
        <v>2372</v>
      </c>
      <c r="H22" s="172"/>
      <c r="I22" s="172"/>
      <c r="J22" s="173"/>
    </row>
    <row r="23" spans="2:10">
      <c r="B23" s="178" t="s">
        <v>1526</v>
      </c>
      <c r="C23" s="179"/>
      <c r="D23" s="173"/>
      <c r="E23" s="173"/>
      <c r="F23" s="173"/>
      <c r="G23" s="174" t="s">
        <v>2404</v>
      </c>
      <c r="H23" s="175"/>
      <c r="I23" s="175"/>
      <c r="J23" s="173"/>
    </row>
    <row r="24" spans="2:10">
      <c r="B24" s="180" t="s">
        <v>1527</v>
      </c>
      <c r="C24" s="181"/>
      <c r="D24" s="173"/>
      <c r="E24" s="173"/>
      <c r="F24" s="173"/>
      <c r="G24" s="182" t="s">
        <v>1528</v>
      </c>
      <c r="H24" s="183"/>
      <c r="I24" s="183"/>
      <c r="J24" s="173"/>
    </row>
    <row r="25" spans="2:10">
      <c r="B25" s="178" t="s">
        <v>1529</v>
      </c>
      <c r="C25" s="179"/>
      <c r="D25" s="173"/>
      <c r="E25" s="173"/>
      <c r="F25" s="173"/>
      <c r="G25" s="174" t="s">
        <v>1530</v>
      </c>
      <c r="H25" s="175"/>
      <c r="I25" s="175"/>
      <c r="J25" s="173"/>
    </row>
    <row r="26" spans="2:10">
      <c r="B26" s="180" t="s">
        <v>1531</v>
      </c>
      <c r="C26" s="181"/>
      <c r="D26" s="173"/>
      <c r="E26" s="173"/>
      <c r="F26" s="173"/>
      <c r="G26" s="182" t="s">
        <v>1532</v>
      </c>
      <c r="H26" s="183"/>
      <c r="I26" s="183"/>
      <c r="J26" s="173"/>
    </row>
    <row r="27" spans="2:10">
      <c r="B27" s="178" t="s">
        <v>1534</v>
      </c>
      <c r="C27" s="179"/>
      <c r="D27" s="173"/>
      <c r="E27" s="173"/>
      <c r="F27" s="173"/>
      <c r="G27" s="174" t="s">
        <v>1533</v>
      </c>
      <c r="H27" s="175"/>
      <c r="I27" s="175"/>
      <c r="J27" s="173"/>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53"/>
  <sheetViews>
    <sheetView showGridLines="0" showRowColHeaders="0" topLeftCell="D1" zoomScale="70" zoomScaleNormal="70" workbookViewId="0">
      <selection activeCell="D10" sqref="D10"/>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4">
      <c r="B4" s="184" t="s">
        <v>2392</v>
      </c>
      <c r="C4" s="185"/>
      <c r="D4" s="185"/>
      <c r="E4" s="134"/>
      <c r="F4" s="134"/>
      <c r="G4" s="104"/>
      <c r="H4" s="93"/>
      <c r="I4" s="38"/>
      <c r="J4" s="38"/>
      <c r="K4" s="105"/>
      <c r="L4" s="38"/>
      <c r="M4" s="38"/>
      <c r="N4" s="38"/>
      <c r="O4" s="38"/>
      <c r="P4" s="38"/>
    </row>
    <row r="5" spans="2:16" ht="24">
      <c r="B5" s="134"/>
      <c r="C5" s="134"/>
      <c r="D5" s="134"/>
      <c r="E5" s="134"/>
      <c r="F5" s="134"/>
      <c r="G5" s="104"/>
      <c r="H5" s="93"/>
      <c r="I5" s="38"/>
      <c r="J5" s="38"/>
      <c r="K5" s="105"/>
      <c r="L5" s="38"/>
      <c r="M5" s="38"/>
      <c r="N5" s="38"/>
      <c r="O5" s="38"/>
      <c r="P5" s="38"/>
    </row>
    <row r="6" spans="2:16" ht="24">
      <c r="B6" s="135" t="s">
        <v>2456</v>
      </c>
      <c r="C6" s="103"/>
      <c r="D6" s="103"/>
      <c r="E6" s="103"/>
      <c r="F6" s="103"/>
      <c r="G6" s="103"/>
      <c r="H6" s="99"/>
      <c r="I6" s="99"/>
      <c r="J6" s="99"/>
      <c r="K6" s="103"/>
      <c r="L6" s="99"/>
      <c r="M6" s="99"/>
      <c r="N6" s="99"/>
      <c r="O6" s="38"/>
      <c r="P6" s="38"/>
    </row>
    <row r="7" spans="2:16">
      <c r="B7" s="186" t="s">
        <v>1493</v>
      </c>
      <c r="C7" s="188" t="s">
        <v>2442</v>
      </c>
      <c r="D7" s="190" t="s">
        <v>2462</v>
      </c>
      <c r="E7" s="188" t="s">
        <v>1524</v>
      </c>
      <c r="F7" s="190" t="s">
        <v>2401</v>
      </c>
      <c r="G7" s="188" t="s">
        <v>2443</v>
      </c>
      <c r="H7" s="194" t="s">
        <v>2444</v>
      </c>
      <c r="I7" s="195" t="s">
        <v>2445</v>
      </c>
      <c r="J7" s="187"/>
      <c r="K7" s="190" t="s">
        <v>2446</v>
      </c>
      <c r="L7" s="190" t="s">
        <v>2447</v>
      </c>
      <c r="M7" s="194" t="s">
        <v>2448</v>
      </c>
      <c r="N7" s="190" t="s">
        <v>2449</v>
      </c>
      <c r="O7" s="191" t="s">
        <v>2450</v>
      </c>
      <c r="P7" s="190" t="s">
        <v>1522</v>
      </c>
    </row>
    <row r="8" spans="2:16">
      <c r="B8" s="187"/>
      <c r="C8" s="189"/>
      <c r="D8" s="188"/>
      <c r="E8" s="189"/>
      <c r="F8" s="188"/>
      <c r="G8" s="189"/>
      <c r="H8" s="194"/>
      <c r="I8" s="75" t="s">
        <v>1</v>
      </c>
      <c r="J8" s="75" t="s">
        <v>1478</v>
      </c>
      <c r="K8" s="188"/>
      <c r="L8" s="188"/>
      <c r="M8" s="196"/>
      <c r="N8" s="188"/>
      <c r="O8" s="191"/>
      <c r="P8" s="188"/>
    </row>
    <row r="9" spans="2:16">
      <c r="B9" s="106" t="s">
        <v>1538</v>
      </c>
      <c r="C9" s="56" t="s">
        <v>1538</v>
      </c>
      <c r="D9" s="56" t="s">
        <v>1538</v>
      </c>
      <c r="E9" s="56" t="s">
        <v>1538</v>
      </c>
      <c r="F9" s="56" t="s">
        <v>1538</v>
      </c>
      <c r="G9" s="56" t="s">
        <v>1538</v>
      </c>
      <c r="H9" s="56" t="s">
        <v>1538</v>
      </c>
      <c r="I9" s="192" t="s">
        <v>1538</v>
      </c>
      <c r="J9" s="193"/>
      <c r="K9" s="56"/>
      <c r="L9" s="56" t="s">
        <v>1538</v>
      </c>
      <c r="M9" s="56" t="s">
        <v>1538</v>
      </c>
      <c r="N9" s="56" t="s">
        <v>1538</v>
      </c>
      <c r="O9" s="56" t="s">
        <v>1538</v>
      </c>
      <c r="P9" s="56" t="s">
        <v>1538</v>
      </c>
    </row>
    <row r="10" spans="2:16" ht="409.5">
      <c r="B10" s="121" t="s">
        <v>1497</v>
      </c>
      <c r="C10" s="122" t="s">
        <v>224</v>
      </c>
      <c r="D10" s="122" t="s">
        <v>2498</v>
      </c>
      <c r="E10" s="122" t="s">
        <v>2499</v>
      </c>
      <c r="F10" s="122">
        <v>1</v>
      </c>
      <c r="G10" s="122" t="s">
        <v>1505</v>
      </c>
      <c r="H10" s="122"/>
      <c r="I10" s="122">
        <v>44666</v>
      </c>
      <c r="J10" s="122">
        <v>45230</v>
      </c>
      <c r="K10" s="122">
        <v>1</v>
      </c>
      <c r="L10" s="122" t="s">
        <v>1515</v>
      </c>
      <c r="M10" s="122"/>
      <c r="N10" s="122" t="s">
        <v>2511</v>
      </c>
      <c r="O10" s="122" t="s">
        <v>2500</v>
      </c>
      <c r="P10" s="122" t="s">
        <v>1487</v>
      </c>
    </row>
    <row r="11" spans="2:16" ht="409.5">
      <c r="B11" s="121" t="s">
        <v>1494</v>
      </c>
      <c r="C11" s="122" t="s">
        <v>52</v>
      </c>
      <c r="D11" s="122" t="s">
        <v>2501</v>
      </c>
      <c r="E11" s="122" t="s">
        <v>2502</v>
      </c>
      <c r="F11" s="122">
        <v>1</v>
      </c>
      <c r="G11" s="122" t="s">
        <v>2374</v>
      </c>
      <c r="H11" s="122" t="s">
        <v>2503</v>
      </c>
      <c r="I11" s="122">
        <v>44727</v>
      </c>
      <c r="J11" s="122">
        <v>44926</v>
      </c>
      <c r="K11" s="122">
        <v>1</v>
      </c>
      <c r="L11" s="122" t="s">
        <v>2375</v>
      </c>
      <c r="M11" s="122" t="s">
        <v>2529</v>
      </c>
      <c r="N11" s="122" t="s">
        <v>2521</v>
      </c>
      <c r="O11" s="122" t="s">
        <v>2500</v>
      </c>
      <c r="P11" s="122" t="s">
        <v>1487</v>
      </c>
    </row>
    <row r="12" spans="2:16" ht="330">
      <c r="B12" s="121"/>
      <c r="C12" s="122"/>
      <c r="D12" s="122"/>
      <c r="E12" s="122"/>
      <c r="F12" s="122">
        <v>2</v>
      </c>
      <c r="G12" s="122" t="s">
        <v>1505</v>
      </c>
      <c r="H12" s="122"/>
      <c r="I12" s="122">
        <v>44926</v>
      </c>
      <c r="J12" s="122">
        <v>45291</v>
      </c>
      <c r="K12" s="122">
        <v>1</v>
      </c>
      <c r="L12" s="122" t="s">
        <v>1515</v>
      </c>
      <c r="M12" s="122"/>
      <c r="N12" s="122" t="s">
        <v>2522</v>
      </c>
      <c r="O12" s="122" t="s">
        <v>2500</v>
      </c>
      <c r="P12" s="122" t="s">
        <v>1487</v>
      </c>
    </row>
    <row r="13" spans="2:16" ht="15" customHeight="1">
      <c r="B13" s="121" t="s">
        <v>1495</v>
      </c>
      <c r="C13" s="122" t="s">
        <v>68</v>
      </c>
      <c r="D13" s="122" t="s">
        <v>2504</v>
      </c>
      <c r="E13" s="122" t="s">
        <v>2520</v>
      </c>
      <c r="F13" s="122">
        <v>1</v>
      </c>
      <c r="G13" s="122" t="s">
        <v>1505</v>
      </c>
      <c r="H13" s="122"/>
      <c r="I13" s="122">
        <v>44666</v>
      </c>
      <c r="J13" s="122">
        <v>45230</v>
      </c>
      <c r="K13" s="122">
        <v>1</v>
      </c>
      <c r="L13" s="122" t="s">
        <v>1510</v>
      </c>
      <c r="M13" s="122"/>
      <c r="N13" s="122" t="s">
        <v>2514</v>
      </c>
      <c r="O13" s="122" t="s">
        <v>2505</v>
      </c>
      <c r="P13" s="122" t="s">
        <v>1487</v>
      </c>
    </row>
    <row r="14" spans="2:16" ht="390">
      <c r="B14" s="121" t="s">
        <v>1494</v>
      </c>
      <c r="C14" s="122" t="s">
        <v>491</v>
      </c>
      <c r="D14" s="122" t="s">
        <v>2506</v>
      </c>
      <c r="E14" s="122" t="s">
        <v>2507</v>
      </c>
      <c r="F14" s="122">
        <v>1</v>
      </c>
      <c r="G14" s="122" t="s">
        <v>1505</v>
      </c>
      <c r="H14" s="122"/>
      <c r="I14" s="122">
        <v>44666</v>
      </c>
      <c r="J14" s="122">
        <v>45230</v>
      </c>
      <c r="K14" s="122">
        <v>1</v>
      </c>
      <c r="L14" s="122" t="s">
        <v>1515</v>
      </c>
      <c r="M14" s="122"/>
      <c r="N14" s="122" t="s">
        <v>2523</v>
      </c>
      <c r="O14" s="122" t="s">
        <v>2508</v>
      </c>
      <c r="P14" s="122"/>
    </row>
    <row r="15" spans="2:16">
      <c r="B15" s="121"/>
      <c r="C15" s="122"/>
      <c r="D15" s="122"/>
      <c r="E15" s="122"/>
      <c r="F15" s="123"/>
      <c r="G15" s="122"/>
      <c r="H15" s="122"/>
      <c r="I15" s="125"/>
      <c r="J15" s="125"/>
      <c r="K15" s="124"/>
      <c r="L15" s="121"/>
      <c r="M15" s="122"/>
      <c r="N15" s="122"/>
      <c r="O15" s="129"/>
      <c r="P15" s="128"/>
    </row>
    <row r="16" spans="2:16">
      <c r="B16" s="121"/>
      <c r="C16" s="122"/>
      <c r="D16" s="122"/>
      <c r="E16" s="122"/>
      <c r="F16" s="123"/>
      <c r="G16" s="122"/>
      <c r="H16" s="122"/>
      <c r="I16" s="125"/>
      <c r="J16" s="125"/>
      <c r="K16" s="124"/>
      <c r="L16" s="121"/>
      <c r="M16" s="122"/>
      <c r="N16" s="122"/>
      <c r="O16" s="129"/>
      <c r="P16" s="128"/>
    </row>
    <row r="17" spans="2:16">
      <c r="B17" s="121"/>
      <c r="C17" s="122"/>
      <c r="D17" s="122"/>
      <c r="E17" s="122"/>
      <c r="F17" s="123"/>
      <c r="G17" s="122"/>
      <c r="H17" s="122"/>
      <c r="I17" s="125"/>
      <c r="J17" s="125"/>
      <c r="K17" s="124"/>
      <c r="L17" s="121"/>
      <c r="M17" s="122"/>
      <c r="N17" s="122"/>
      <c r="O17" s="129"/>
      <c r="P17" s="128"/>
    </row>
    <row r="18" spans="2:16">
      <c r="B18" s="121"/>
      <c r="C18" s="122"/>
      <c r="D18" s="122"/>
      <c r="E18" s="122"/>
      <c r="F18" s="123"/>
      <c r="G18" s="122"/>
      <c r="H18" s="122"/>
      <c r="I18" s="125"/>
      <c r="J18" s="125"/>
      <c r="K18" s="124"/>
      <c r="L18" s="121"/>
      <c r="M18" s="122"/>
      <c r="N18" s="122"/>
      <c r="O18" s="129"/>
      <c r="P18" s="128"/>
    </row>
    <row r="19" spans="2:16">
      <c r="B19" s="121"/>
      <c r="C19" s="122"/>
      <c r="D19" s="122"/>
      <c r="E19" s="122"/>
      <c r="F19" s="123"/>
      <c r="G19" s="122"/>
      <c r="H19" s="122"/>
      <c r="I19" s="125"/>
      <c r="J19" s="125"/>
      <c r="K19" s="124"/>
      <c r="L19" s="121"/>
      <c r="M19" s="122"/>
      <c r="N19" s="122"/>
      <c r="O19" s="129"/>
      <c r="P19" s="128"/>
    </row>
    <row r="20" spans="2:16">
      <c r="B20" s="121"/>
      <c r="C20" s="122"/>
      <c r="D20" s="122"/>
      <c r="E20" s="122"/>
      <c r="F20" s="123"/>
      <c r="G20" s="122"/>
      <c r="H20" s="122"/>
      <c r="I20" s="125"/>
      <c r="J20" s="125"/>
      <c r="K20" s="124"/>
      <c r="L20" s="121"/>
      <c r="M20" s="122"/>
      <c r="N20" s="122"/>
      <c r="O20" s="129"/>
      <c r="P20" s="128"/>
    </row>
    <row r="21" spans="2:16">
      <c r="B21" s="121"/>
      <c r="C21" s="122"/>
      <c r="D21" s="122"/>
      <c r="E21" s="122"/>
      <c r="F21" s="123"/>
      <c r="G21" s="122"/>
      <c r="H21" s="122"/>
      <c r="I21" s="125"/>
      <c r="J21" s="125"/>
      <c r="K21" s="124"/>
      <c r="L21" s="121"/>
      <c r="M21" s="122"/>
      <c r="N21" s="122"/>
      <c r="O21" s="129"/>
      <c r="P21" s="128"/>
    </row>
    <row r="22" spans="2:16">
      <c r="B22" s="121"/>
      <c r="C22" s="122"/>
      <c r="D22" s="122"/>
      <c r="E22" s="122"/>
      <c r="F22" s="123"/>
      <c r="G22" s="122"/>
      <c r="H22" s="122"/>
      <c r="I22" s="125"/>
      <c r="J22" s="125"/>
      <c r="K22" s="124"/>
      <c r="L22" s="121"/>
      <c r="M22" s="122"/>
      <c r="N22" s="122"/>
      <c r="O22" s="129"/>
      <c r="P22" s="128"/>
    </row>
    <row r="23" spans="2:16">
      <c r="B23" s="121"/>
      <c r="C23" s="122"/>
      <c r="D23" s="122"/>
      <c r="E23" s="122"/>
      <c r="F23" s="123"/>
      <c r="G23" s="122"/>
      <c r="H23" s="122"/>
      <c r="I23" s="125"/>
      <c r="J23" s="125"/>
      <c r="K23" s="124"/>
      <c r="L23" s="121"/>
      <c r="M23" s="122"/>
      <c r="N23" s="122"/>
      <c r="O23" s="129"/>
      <c r="P23" s="128"/>
    </row>
    <row r="24" spans="2:16">
      <c r="B24" s="121"/>
      <c r="C24" s="122"/>
      <c r="D24" s="122"/>
      <c r="E24" s="122"/>
      <c r="F24" s="123"/>
      <c r="G24" s="122"/>
      <c r="H24" s="122"/>
      <c r="I24" s="125"/>
      <c r="J24" s="125"/>
      <c r="K24" s="124"/>
      <c r="L24" s="121"/>
      <c r="M24" s="122"/>
      <c r="N24" s="122"/>
      <c r="O24" s="129"/>
      <c r="P24" s="128"/>
    </row>
    <row r="25" spans="2:16">
      <c r="B25" s="121"/>
      <c r="C25" s="122"/>
      <c r="D25" s="122"/>
      <c r="E25" s="122"/>
      <c r="F25" s="123"/>
      <c r="G25" s="122"/>
      <c r="H25" s="122"/>
      <c r="I25" s="125"/>
      <c r="J25" s="125"/>
      <c r="K25" s="124"/>
      <c r="L25" s="121"/>
      <c r="M25" s="122"/>
      <c r="N25" s="122"/>
      <c r="O25" s="129"/>
      <c r="P25" s="128"/>
    </row>
    <row r="26" spans="2:16">
      <c r="B26" s="121"/>
      <c r="C26" s="122"/>
      <c r="D26" s="122"/>
      <c r="E26" s="122"/>
      <c r="F26" s="123"/>
      <c r="G26" s="122"/>
      <c r="H26" s="122"/>
      <c r="I26" s="125"/>
      <c r="J26" s="125"/>
      <c r="K26" s="124"/>
      <c r="L26" s="121"/>
      <c r="M26" s="122"/>
      <c r="N26" s="122"/>
      <c r="O26" s="129"/>
      <c r="P26" s="128"/>
    </row>
    <row r="27" spans="2:16">
      <c r="B27" s="121"/>
      <c r="C27" s="122"/>
      <c r="D27" s="122"/>
      <c r="E27" s="122"/>
      <c r="F27" s="123"/>
      <c r="G27" s="122"/>
      <c r="H27" s="122"/>
      <c r="I27" s="125"/>
      <c r="J27" s="125"/>
      <c r="K27" s="124"/>
      <c r="L27" s="121"/>
      <c r="M27" s="122"/>
      <c r="N27" s="122"/>
      <c r="O27" s="129"/>
      <c r="P27" s="128"/>
    </row>
    <row r="28" spans="2:16">
      <c r="B28" s="121"/>
      <c r="C28" s="122"/>
      <c r="D28" s="122"/>
      <c r="E28" s="122"/>
      <c r="F28" s="123"/>
      <c r="G28" s="122"/>
      <c r="H28" s="122"/>
      <c r="I28" s="125"/>
      <c r="J28" s="125"/>
      <c r="K28" s="124"/>
      <c r="L28" s="121"/>
      <c r="M28" s="122"/>
      <c r="N28" s="122"/>
      <c r="O28" s="129"/>
      <c r="P28" s="128"/>
    </row>
    <row r="29" spans="2:16">
      <c r="B29" s="121"/>
      <c r="C29" s="122"/>
      <c r="D29" s="122"/>
      <c r="E29" s="122"/>
      <c r="F29" s="123"/>
      <c r="G29" s="122"/>
      <c r="H29" s="122"/>
      <c r="I29" s="125"/>
      <c r="J29" s="125"/>
      <c r="K29" s="124"/>
      <c r="L29" s="121"/>
      <c r="M29" s="122"/>
      <c r="N29" s="122"/>
      <c r="O29" s="129"/>
      <c r="P29" s="128"/>
    </row>
    <row r="30" spans="2:16">
      <c r="B30" s="121"/>
      <c r="C30" s="122"/>
      <c r="D30" s="122"/>
      <c r="E30" s="122"/>
      <c r="F30" s="123"/>
      <c r="G30" s="122"/>
      <c r="H30" s="122"/>
      <c r="I30" s="125"/>
      <c r="J30" s="125"/>
      <c r="K30" s="124"/>
      <c r="L30" s="121"/>
      <c r="M30" s="122"/>
      <c r="N30" s="122"/>
      <c r="O30" s="129"/>
      <c r="P30" s="128"/>
    </row>
    <row r="31" spans="2:16">
      <c r="B31" s="121"/>
      <c r="C31" s="122"/>
      <c r="D31" s="122"/>
      <c r="E31" s="122"/>
      <c r="F31" s="123"/>
      <c r="G31" s="122"/>
      <c r="H31" s="122"/>
      <c r="I31" s="125"/>
      <c r="J31" s="125"/>
      <c r="K31" s="124"/>
      <c r="L31" s="121"/>
      <c r="M31" s="122"/>
      <c r="N31" s="122"/>
      <c r="O31" s="129"/>
      <c r="P31" s="128"/>
    </row>
    <row r="32" spans="2:16">
      <c r="B32" s="121"/>
      <c r="C32" s="122"/>
      <c r="D32" s="122"/>
      <c r="E32" s="122"/>
      <c r="F32" s="123"/>
      <c r="G32" s="122"/>
      <c r="H32" s="122"/>
      <c r="I32" s="125"/>
      <c r="J32" s="125"/>
      <c r="K32" s="124"/>
      <c r="L32" s="121"/>
      <c r="M32" s="122"/>
      <c r="N32" s="122"/>
      <c r="O32" s="129"/>
      <c r="P32" s="128"/>
    </row>
    <row r="33" spans="2:16">
      <c r="B33" s="121"/>
      <c r="C33" s="122"/>
      <c r="D33" s="122"/>
      <c r="E33" s="122"/>
      <c r="F33" s="123"/>
      <c r="G33" s="122"/>
      <c r="H33" s="122"/>
      <c r="I33" s="125"/>
      <c r="J33" s="125"/>
      <c r="K33" s="124"/>
      <c r="L33" s="121"/>
      <c r="M33" s="122"/>
      <c r="N33" s="122"/>
      <c r="O33" s="129"/>
      <c r="P33" s="128"/>
    </row>
    <row r="34" spans="2:16">
      <c r="B34" s="121"/>
      <c r="C34" s="122"/>
      <c r="D34" s="122"/>
      <c r="E34" s="122"/>
      <c r="F34" s="123"/>
      <c r="G34" s="122"/>
      <c r="H34" s="122"/>
      <c r="I34" s="125"/>
      <c r="J34" s="125"/>
      <c r="K34" s="124"/>
      <c r="L34" s="121"/>
      <c r="M34" s="122"/>
      <c r="N34" s="122"/>
      <c r="O34" s="129"/>
      <c r="P34" s="128"/>
    </row>
    <row r="35" spans="2:16">
      <c r="B35" s="121"/>
      <c r="C35" s="122"/>
      <c r="D35" s="122"/>
      <c r="E35" s="122"/>
      <c r="F35" s="123"/>
      <c r="G35" s="122"/>
      <c r="H35" s="122"/>
      <c r="I35" s="125"/>
      <c r="J35" s="125"/>
      <c r="K35" s="124"/>
      <c r="L35" s="121"/>
      <c r="M35" s="122"/>
      <c r="N35" s="122"/>
      <c r="O35" s="129"/>
      <c r="P35" s="128"/>
    </row>
    <row r="36" spans="2:16">
      <c r="B36" s="121"/>
      <c r="C36" s="122"/>
      <c r="D36" s="122"/>
      <c r="E36" s="122"/>
      <c r="F36" s="123"/>
      <c r="G36" s="122"/>
      <c r="H36" s="122"/>
      <c r="I36" s="125"/>
      <c r="J36" s="125"/>
      <c r="K36" s="124"/>
      <c r="L36" s="121"/>
      <c r="M36" s="122"/>
      <c r="N36" s="122"/>
      <c r="O36" s="129"/>
      <c r="P36" s="128"/>
    </row>
    <row r="37" spans="2:16">
      <c r="B37" s="121"/>
      <c r="C37" s="122"/>
      <c r="D37" s="122"/>
      <c r="E37" s="122"/>
      <c r="F37" s="123"/>
      <c r="G37" s="122"/>
      <c r="H37" s="122"/>
      <c r="I37" s="125"/>
      <c r="J37" s="125"/>
      <c r="K37" s="124"/>
      <c r="L37" s="121"/>
      <c r="M37" s="122"/>
      <c r="N37" s="122"/>
      <c r="O37" s="129"/>
      <c r="P37" s="128"/>
    </row>
    <row r="38" spans="2:16">
      <c r="B38" s="121"/>
      <c r="C38" s="122"/>
      <c r="D38" s="122"/>
      <c r="E38" s="122"/>
      <c r="F38" s="123"/>
      <c r="G38" s="122"/>
      <c r="H38" s="122"/>
      <c r="I38" s="125"/>
      <c r="J38" s="125"/>
      <c r="K38" s="124"/>
      <c r="L38" s="121"/>
      <c r="M38" s="122"/>
      <c r="N38" s="122"/>
      <c r="O38" s="129"/>
      <c r="P38" s="128"/>
    </row>
    <row r="39" spans="2:16">
      <c r="B39" s="121"/>
      <c r="C39" s="122"/>
      <c r="D39" s="122"/>
      <c r="E39" s="122"/>
      <c r="F39" s="123"/>
      <c r="G39" s="122"/>
      <c r="H39" s="122"/>
      <c r="I39" s="125"/>
      <c r="J39" s="125"/>
      <c r="K39" s="124"/>
      <c r="L39" s="121"/>
      <c r="M39" s="122"/>
      <c r="N39" s="122"/>
      <c r="O39" s="129"/>
      <c r="P39" s="128"/>
    </row>
    <row r="40" spans="2:16">
      <c r="B40" s="126"/>
      <c r="C40" s="126"/>
      <c r="D40" s="126"/>
      <c r="E40" s="126"/>
      <c r="F40" s="126"/>
      <c r="G40" s="126"/>
      <c r="H40" s="126"/>
      <c r="I40" s="126"/>
      <c r="J40" s="126"/>
      <c r="K40" s="126"/>
      <c r="L40" s="126"/>
      <c r="M40" s="126"/>
      <c r="N40" s="126"/>
      <c r="O40" s="126"/>
      <c r="P40" s="126"/>
    </row>
    <row r="41" spans="2:16">
      <c r="B41" s="126"/>
      <c r="C41" s="126"/>
      <c r="D41" s="126"/>
      <c r="E41" s="126"/>
      <c r="F41" s="126"/>
      <c r="G41" s="126"/>
      <c r="H41" s="126"/>
      <c r="I41" s="126"/>
      <c r="J41" s="126"/>
      <c r="K41" s="126"/>
      <c r="L41" s="126"/>
      <c r="M41" s="126"/>
      <c r="N41" s="126"/>
      <c r="O41" s="126"/>
      <c r="P41" s="126"/>
    </row>
    <row r="42" spans="2:16">
      <c r="B42" s="127"/>
      <c r="C42" s="127"/>
      <c r="D42" s="127"/>
      <c r="E42" s="127"/>
      <c r="F42" s="127"/>
      <c r="G42" s="127"/>
      <c r="H42" s="127"/>
      <c r="I42" s="127"/>
      <c r="J42" s="127"/>
      <c r="K42" s="127"/>
      <c r="L42" s="127"/>
      <c r="M42" s="127"/>
      <c r="N42" s="127"/>
      <c r="O42" s="127"/>
      <c r="P42" s="127"/>
    </row>
    <row r="43" spans="2:16">
      <c r="B43" s="127"/>
      <c r="C43" s="127"/>
      <c r="D43" s="127"/>
      <c r="E43" s="127"/>
      <c r="F43" s="127"/>
      <c r="G43" s="127"/>
      <c r="H43" s="127"/>
      <c r="I43" s="127"/>
      <c r="J43" s="127"/>
      <c r="K43" s="127"/>
      <c r="L43" s="127"/>
      <c r="M43" s="127"/>
      <c r="N43" s="127"/>
      <c r="O43" s="127"/>
      <c r="P43" s="127"/>
    </row>
    <row r="44" spans="2:16">
      <c r="B44" s="127"/>
      <c r="C44" s="127"/>
      <c r="D44" s="127"/>
      <c r="E44" s="127"/>
      <c r="F44" s="127"/>
      <c r="G44" s="127"/>
      <c r="H44" s="127"/>
      <c r="I44" s="127"/>
      <c r="J44" s="127"/>
      <c r="K44" s="127"/>
      <c r="L44" s="127"/>
      <c r="M44" s="127"/>
      <c r="N44" s="127"/>
      <c r="O44" s="127"/>
      <c r="P44" s="127"/>
    </row>
    <row r="45" spans="2:16">
      <c r="B45" s="127"/>
      <c r="C45" s="127"/>
      <c r="D45" s="127"/>
      <c r="E45" s="127"/>
      <c r="F45" s="127"/>
      <c r="G45" s="127"/>
      <c r="H45" s="127"/>
      <c r="I45" s="127"/>
      <c r="J45" s="127"/>
      <c r="K45" s="127"/>
      <c r="L45" s="127"/>
      <c r="M45" s="127"/>
      <c r="N45" s="127"/>
      <c r="O45" s="127"/>
      <c r="P45" s="127"/>
    </row>
    <row r="46" spans="2:16">
      <c r="B46" s="127"/>
      <c r="C46" s="127"/>
      <c r="D46" s="127"/>
      <c r="E46" s="127"/>
      <c r="F46" s="127"/>
      <c r="G46" s="127"/>
      <c r="H46" s="127"/>
      <c r="I46" s="127"/>
      <c r="J46" s="127"/>
      <c r="K46" s="127"/>
      <c r="L46" s="127"/>
      <c r="M46" s="127"/>
      <c r="N46" s="127"/>
      <c r="O46" s="127"/>
      <c r="P46" s="127"/>
    </row>
    <row r="47" spans="2:16">
      <c r="B47" s="127"/>
      <c r="C47" s="127"/>
      <c r="D47" s="127"/>
      <c r="E47" s="127"/>
      <c r="F47" s="127"/>
      <c r="G47" s="127"/>
      <c r="H47" s="127"/>
      <c r="I47" s="127"/>
      <c r="J47" s="127"/>
      <c r="K47" s="127"/>
      <c r="L47" s="127"/>
      <c r="M47" s="127"/>
      <c r="N47" s="127"/>
      <c r="O47" s="127"/>
      <c r="P47" s="127"/>
    </row>
    <row r="48" spans="2:16">
      <c r="B48" s="127"/>
      <c r="C48" s="127"/>
      <c r="D48" s="127"/>
      <c r="E48" s="127"/>
      <c r="F48" s="127"/>
      <c r="G48" s="127"/>
      <c r="H48" s="127"/>
      <c r="I48" s="127"/>
      <c r="J48" s="127"/>
      <c r="K48" s="127"/>
      <c r="L48" s="127"/>
      <c r="M48" s="127"/>
      <c r="N48" s="127"/>
      <c r="O48" s="127"/>
      <c r="P48" s="127"/>
    </row>
    <row r="49" spans="2:16">
      <c r="B49" s="127"/>
      <c r="C49" s="127"/>
      <c r="D49" s="127"/>
      <c r="E49" s="127"/>
      <c r="F49" s="127"/>
      <c r="G49" s="127"/>
      <c r="H49" s="127"/>
      <c r="I49" s="127"/>
      <c r="J49" s="127"/>
      <c r="K49" s="127"/>
      <c r="L49" s="127"/>
      <c r="M49" s="127"/>
      <c r="N49" s="127"/>
      <c r="O49" s="127"/>
      <c r="P49" s="127"/>
    </row>
    <row r="50" spans="2:16">
      <c r="B50" s="127"/>
      <c r="C50" s="127"/>
      <c r="D50" s="127"/>
      <c r="E50" s="127"/>
      <c r="F50" s="127"/>
      <c r="G50" s="127"/>
      <c r="H50" s="127"/>
      <c r="I50" s="127"/>
      <c r="J50" s="127"/>
      <c r="K50" s="127"/>
      <c r="L50" s="127"/>
      <c r="M50" s="127"/>
      <c r="N50" s="127"/>
      <c r="O50" s="127"/>
      <c r="P50" s="127"/>
    </row>
    <row r="51" spans="2:16">
      <c r="B51" s="127"/>
      <c r="C51" s="127"/>
      <c r="D51" s="127"/>
      <c r="E51" s="127"/>
      <c r="F51" s="127"/>
      <c r="G51" s="127"/>
      <c r="H51" s="127"/>
      <c r="I51" s="127"/>
      <c r="J51" s="127"/>
      <c r="K51" s="127"/>
      <c r="L51" s="127"/>
      <c r="M51" s="127"/>
      <c r="N51" s="127"/>
      <c r="O51" s="127"/>
      <c r="P51" s="127"/>
    </row>
    <row r="52" spans="2:16">
      <c r="B52" s="127"/>
      <c r="C52" s="127"/>
      <c r="D52" s="127"/>
      <c r="E52" s="127"/>
      <c r="F52" s="127"/>
      <c r="G52" s="127"/>
      <c r="H52" s="127"/>
      <c r="I52" s="127"/>
      <c r="J52" s="127"/>
      <c r="K52" s="127"/>
      <c r="L52" s="127"/>
      <c r="M52" s="127"/>
      <c r="N52" s="127"/>
      <c r="O52" s="127"/>
      <c r="P52" s="127"/>
    </row>
    <row r="53" spans="2:16">
      <c r="B53" s="127"/>
      <c r="C53" s="127"/>
      <c r="D53" s="127"/>
      <c r="E53" s="127"/>
      <c r="F53" s="127"/>
      <c r="G53" s="127"/>
      <c r="H53" s="127"/>
      <c r="I53" s="127"/>
      <c r="J53" s="127"/>
      <c r="K53" s="127"/>
      <c r="L53" s="127"/>
      <c r="M53" s="127"/>
      <c r="N53" s="127"/>
      <c r="O53" s="127"/>
      <c r="P53" s="127"/>
    </row>
  </sheetData>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39">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39">
      <formula1>L10="Otro (escríbala en la siguiente columna)"</formula1>
    </dataValidation>
    <dataValidation allowBlank="1" showInputMessage="1" showErrorMessage="1" error="Debe seleccionar una causa del listado de e-kogi" prompt="Describa brevemente el sustento del insumo y causa seleccionados." sqref="D10:D39"/>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39"/>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13">
        <x14:dataValidation type="list" allowBlank="1" showInputMessage="1" showErrorMessage="1">
          <x14:formula1>
            <xm:f>LISTAS!$J$2:$J$9</xm:f>
          </x14:formula1>
          <xm:sqref>B10:B39</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L10:L39</xm:sqref>
        </x14:dataValidation>
        <x14:dataValidation type="list" allowBlank="1" showInputMessage="1" showErrorMessage="1" prompt="¿Como realizará la divulagacion de la PPDA la interior de la entidad? ">
          <x14:formula1>
            <xm:f>LISTAS!$K$2:$K$3</xm:f>
          </x14:formula1>
          <xm:sqref>P11:P39</xm:sqref>
        </x14:dataValidation>
        <x14:dataValidation type="list" showInputMessage="1" showErrorMessage="1" prompt="Seleccione la medida">
          <x14:formula1>
            <xm:f>LISTAS!$E$2:$E$8</xm:f>
          </x14:formula1>
          <xm:sqref>G10:G39</xm:sqref>
        </x14:dataValidation>
        <x14:dataValidation type="list" allowBlank="1" showInputMessage="1" showErrorMessage="1" error="Seleccione un número" prompt="Enumere la medida a tomar para cada subcausa.">
          <x14:formula1>
            <xm:f>LISTAS!$D$2:$D$11</xm:f>
          </x14:formula1>
          <xm:sqref>F10:F39</xm:sqref>
        </x14:dataValidation>
        <x14:dataValidation type="list" allowBlank="1" showInputMessage="1" showErrorMessage="1" error="Debe seleccionar una causa del listado de e-kogi" prompt="Seleccione la causa ">
          <x14:formula1>
            <xm:f>CAUSAS!$B$3:$B$695</xm:f>
          </x14:formula1>
          <xm:sqref>C10:C39</xm:sqref>
        </x14:dataValidation>
        <x14:dataValidation type="list" allowBlank="1" showInputMessage="1" showErrorMessage="1" error="Seleccione un número" prompt="Enumere los mecanismos a tomar ">
          <x14:formula1>
            <xm:f>LISTAS!$D$2:$D$11</xm:f>
          </x14:formula1>
          <xm:sqref>K10:K39</xm:sqref>
        </x14:dataValidation>
        <x14:dataValidation type="date" allowBlank="1" showInputMessage="1" showErrorMessage="1" error="El formato para definir la fecha es Día - Mes- Año" prompt="Día / Mes / Año">
          <x14:formula1>
            <xm:f>LISTAS!F8</xm:f>
          </x14:formula1>
          <x14:formula2>
            <xm:f>LISTAS!F9</xm:f>
          </x14:formula2>
          <xm:sqref>I38:J39</xm:sqref>
        </x14:dataValidation>
        <x14:dataValidation type="date" allowBlank="1" showInputMessage="1" showErrorMessage="1" error="El formato para definir la fecha es Día - Mes- Año" prompt="Día / Mes / Año">
          <x14:formula1>
            <xm:f>LISTAS!F5</xm:f>
          </x14:formula1>
          <x14:formula2>
            <xm:f>LISTAS!F6</xm:f>
          </x14:formula2>
          <xm:sqref>I34:J37</xm:sqref>
        </x14:dataValidation>
        <x14:dataValidation type="date" allowBlank="1" showInputMessage="1" showErrorMessage="1" error="El formato para definir la fecha es Día - Mes- Año" prompt="Día / Mes / Año">
          <x14:formula1>
            <xm:f>LISTAS!F5</xm:f>
          </x14:formula1>
          <x14:formula2>
            <xm:f>LISTAS!F6</xm:f>
          </x14:formula2>
          <xm:sqref>I30:J33</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I10:J28</xm:sqref>
        </x14:dataValidation>
        <x14:dataValidation type="date" allowBlank="1" showInputMessage="1" showErrorMessage="1" error="El formato para definir la fecha es Día - Mes- Año" prompt="Día / Mes / Año">
          <x14:formula1>
            <xm:f>LISTAS!F8</xm:f>
          </x14:formula1>
          <x14:formula2>
            <xm:f>LISTAS!F9</xm:f>
          </x14:formula2>
          <xm:sqref>I29:J29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heetViews>
  <sheetFormatPr baseColWidth="10" defaultRowHeight="15"/>
  <cols>
    <col min="1" max="1" width="5.7109375" customWidth="1"/>
  </cols>
  <sheetData>
    <row r="3" spans="2:10" ht="24">
      <c r="B3" s="169" t="s">
        <v>2391</v>
      </c>
      <c r="C3" s="169"/>
      <c r="D3" s="169"/>
      <c r="E3" s="169"/>
      <c r="F3" s="169"/>
      <c r="G3" s="170"/>
      <c r="H3" s="170"/>
      <c r="I3" s="170"/>
      <c r="J3" s="170"/>
    </row>
    <row r="5" spans="2:10" ht="24.75" customHeight="1">
      <c r="B5" s="39" t="s">
        <v>2410</v>
      </c>
    </row>
    <row r="6" spans="2:10">
      <c r="B6" s="39"/>
    </row>
    <row r="7" spans="2:10">
      <c r="B7" s="197" t="s">
        <v>2411</v>
      </c>
      <c r="C7" s="198"/>
      <c r="D7" s="198"/>
      <c r="E7" s="198"/>
      <c r="F7" s="198"/>
      <c r="G7" s="198"/>
      <c r="H7" s="198"/>
      <c r="I7" s="198"/>
      <c r="J7" s="198"/>
    </row>
    <row r="8" spans="2:10">
      <c r="B8" s="198"/>
      <c r="C8" s="198"/>
      <c r="D8" s="198"/>
      <c r="E8" s="198"/>
      <c r="F8" s="198"/>
      <c r="G8" s="198"/>
      <c r="H8" s="198"/>
      <c r="I8" s="198"/>
      <c r="J8" s="198"/>
    </row>
    <row r="20" spans="2:3">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marina-giron</cp:lastModifiedBy>
  <cp:lastPrinted>2019-10-22T16:06:09Z</cp:lastPrinted>
  <dcterms:created xsi:type="dcterms:W3CDTF">2019-04-08T20:16:01Z</dcterms:created>
  <dcterms:modified xsi:type="dcterms:W3CDTF">2022-03-17T20:28:58Z</dcterms:modified>
</cp:coreProperties>
</file>