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arina-giron\Desktop\"/>
    </mc:Choice>
  </mc:AlternateContent>
  <bookViews>
    <workbookView xWindow="0" yWindow="0" windowWidth="24000" windowHeight="9630" tabRatio="753" firstSheet="2" activeTab="2"/>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78" l="1"/>
  <c r="C9" i="78"/>
  <c r="D9" i="78"/>
  <c r="G9" i="78"/>
  <c r="J9" i="78"/>
  <c r="P9" i="78" s="1"/>
  <c r="N9" i="78"/>
  <c r="B10" i="78"/>
  <c r="C10" i="78"/>
  <c r="D10" i="78"/>
  <c r="G10" i="78"/>
  <c r="J10" i="78"/>
  <c r="N10" i="78"/>
  <c r="P10" i="78" s="1"/>
  <c r="B11" i="78"/>
  <c r="C11" i="78"/>
  <c r="D11" i="78"/>
  <c r="G11" i="78"/>
  <c r="J11" i="78"/>
  <c r="P11" i="78" s="1"/>
  <c r="N11" i="78"/>
  <c r="B12" i="78"/>
  <c r="C12" i="78"/>
  <c r="D12" i="78"/>
  <c r="G12" i="78"/>
  <c r="J12" i="78"/>
  <c r="N12" i="78"/>
  <c r="P12" i="78"/>
  <c r="B13" i="78"/>
  <c r="C13" i="78"/>
  <c r="D13" i="78"/>
  <c r="G13" i="78"/>
  <c r="J13" i="78"/>
  <c r="P13" i="78" s="1"/>
  <c r="N13" i="78"/>
  <c r="B14" i="78"/>
  <c r="C14" i="78"/>
  <c r="D14" i="78"/>
  <c r="G14" i="78"/>
  <c r="J14" i="78"/>
  <c r="P14" i="78" s="1"/>
  <c r="N14" i="78"/>
  <c r="B15" i="78"/>
  <c r="C15" i="78"/>
  <c r="D15" i="78"/>
  <c r="G15" i="78"/>
  <c r="J15" i="78"/>
  <c r="N15" i="78"/>
  <c r="B16" i="78"/>
  <c r="C16" i="78"/>
  <c r="D16" i="78"/>
  <c r="G16" i="78"/>
  <c r="J16" i="78"/>
  <c r="P16" i="78" s="1"/>
  <c r="N16" i="78"/>
  <c r="B17" i="78"/>
  <c r="C17" i="78"/>
  <c r="D17" i="78"/>
  <c r="G17" i="78"/>
  <c r="J17" i="78"/>
  <c r="N17" i="78"/>
  <c r="B18" i="78"/>
  <c r="C18" i="78"/>
  <c r="D18" i="78"/>
  <c r="G18" i="78"/>
  <c r="J18" i="78"/>
  <c r="P18" i="78" s="1"/>
  <c r="N18" i="78"/>
  <c r="B19" i="78"/>
  <c r="C19" i="78"/>
  <c r="D19" i="78"/>
  <c r="G19" i="78"/>
  <c r="J19" i="78"/>
  <c r="N19" i="78"/>
  <c r="P19" i="78" s="1"/>
  <c r="B20" i="78"/>
  <c r="C20" i="78"/>
  <c r="D20" i="78"/>
  <c r="G20" i="78"/>
  <c r="J20" i="78"/>
  <c r="N20" i="78"/>
  <c r="B21" i="78"/>
  <c r="C21" i="78"/>
  <c r="D21" i="78"/>
  <c r="G21" i="78"/>
  <c r="J21" i="78"/>
  <c r="P21" i="78" s="1"/>
  <c r="N21" i="78"/>
  <c r="B22" i="78"/>
  <c r="C22" i="78"/>
  <c r="D22" i="78"/>
  <c r="G22" i="78"/>
  <c r="J22" i="78"/>
  <c r="P22" i="78" s="1"/>
  <c r="N22" i="78"/>
  <c r="B23" i="78"/>
  <c r="C23" i="78"/>
  <c r="D23" i="78"/>
  <c r="G23" i="78"/>
  <c r="J23" i="78"/>
  <c r="P23" i="78" s="1"/>
  <c r="N23" i="78"/>
  <c r="B24" i="78"/>
  <c r="C24" i="78"/>
  <c r="D24" i="78"/>
  <c r="G24" i="78"/>
  <c r="J24" i="78"/>
  <c r="N24" i="78"/>
  <c r="P24" i="78"/>
  <c r="B25" i="78"/>
  <c r="C25" i="78"/>
  <c r="D25" i="78"/>
  <c r="G25" i="78"/>
  <c r="J25" i="78"/>
  <c r="P25" i="78" s="1"/>
  <c r="N25" i="78"/>
  <c r="B26" i="78"/>
  <c r="C26" i="78"/>
  <c r="D26" i="78"/>
  <c r="G26" i="78"/>
  <c r="J26" i="78"/>
  <c r="P26" i="78" s="1"/>
  <c r="N26" i="78"/>
  <c r="B27" i="78"/>
  <c r="C27" i="78"/>
  <c r="D27" i="78"/>
  <c r="G27" i="78"/>
  <c r="J27" i="78"/>
  <c r="P27" i="78" s="1"/>
  <c r="N27" i="78"/>
  <c r="B28" i="78"/>
  <c r="C28" i="78"/>
  <c r="D28" i="78"/>
  <c r="G28" i="78"/>
  <c r="J28" i="78"/>
  <c r="P28" i="78" s="1"/>
  <c r="N28" i="78"/>
  <c r="B29" i="78"/>
  <c r="C29" i="78"/>
  <c r="D29" i="78"/>
  <c r="G29" i="78"/>
  <c r="J29" i="78"/>
  <c r="N29" i="78"/>
  <c r="P29" i="78"/>
  <c r="B30" i="78"/>
  <c r="C30" i="78"/>
  <c r="D30" i="78"/>
  <c r="G30" i="78"/>
  <c r="J30" i="78"/>
  <c r="P30" i="78" s="1"/>
  <c r="N30" i="78"/>
  <c r="B31" i="78"/>
  <c r="C31" i="78"/>
  <c r="D31" i="78"/>
  <c r="G31" i="78"/>
  <c r="J31" i="78"/>
  <c r="P31" i="78" s="1"/>
  <c r="N31" i="78"/>
  <c r="B32" i="78"/>
  <c r="C32" i="78"/>
  <c r="D32" i="78"/>
  <c r="G32" i="78"/>
  <c r="J32" i="78"/>
  <c r="N32" i="78"/>
  <c r="B33" i="78"/>
  <c r="C33" i="78"/>
  <c r="D33" i="78"/>
  <c r="G33" i="78"/>
  <c r="J33" i="78"/>
  <c r="P33" i="78" s="1"/>
  <c r="N33" i="78"/>
  <c r="B34" i="78"/>
  <c r="C34" i="78"/>
  <c r="D34" i="78"/>
  <c r="G34" i="78"/>
  <c r="J34" i="78"/>
  <c r="N34" i="78"/>
  <c r="P34" i="78" s="1"/>
  <c r="B35" i="78"/>
  <c r="C35" i="78"/>
  <c r="D35" i="78"/>
  <c r="G35" i="78"/>
  <c r="J35" i="78"/>
  <c r="P35" i="78" s="1"/>
  <c r="N35" i="78"/>
  <c r="B36" i="78"/>
  <c r="C36" i="78"/>
  <c r="D36" i="78"/>
  <c r="G36" i="78"/>
  <c r="J36" i="78"/>
  <c r="P36" i="78" s="1"/>
  <c r="N36" i="78"/>
  <c r="B37" i="78"/>
  <c r="C37" i="78"/>
  <c r="D37" i="78"/>
  <c r="G37" i="78"/>
  <c r="J37" i="78"/>
  <c r="N37" i="78"/>
  <c r="P37" i="78" s="1"/>
  <c r="B17" i="82"/>
  <c r="F17" i="82"/>
  <c r="I17" i="82"/>
  <c r="J17" i="82"/>
  <c r="L17" i="82"/>
  <c r="B18" i="82"/>
  <c r="F18" i="82"/>
  <c r="I18" i="82"/>
  <c r="J18" i="82"/>
  <c r="L18" i="82"/>
  <c r="B19" i="82"/>
  <c r="F19" i="82"/>
  <c r="I19" i="82"/>
  <c r="J19" i="82"/>
  <c r="L19" i="82"/>
  <c r="B20" i="82"/>
  <c r="F20" i="82"/>
  <c r="L20" i="82" s="1"/>
  <c r="I20" i="82"/>
  <c r="J20" i="82"/>
  <c r="B21" i="82"/>
  <c r="F21" i="82"/>
  <c r="L21" i="82" s="1"/>
  <c r="I21" i="82"/>
  <c r="J21" i="82"/>
  <c r="B22" i="82"/>
  <c r="F22" i="82"/>
  <c r="L22" i="82" s="1"/>
  <c r="I22" i="82"/>
  <c r="J22" i="82"/>
  <c r="B23" i="82"/>
  <c r="F23" i="82"/>
  <c r="I23" i="82"/>
  <c r="J23" i="82"/>
  <c r="L23" i="82"/>
  <c r="B24" i="82"/>
  <c r="F24" i="82"/>
  <c r="L24" i="82" s="1"/>
  <c r="I24" i="82"/>
  <c r="J24" i="82"/>
  <c r="B25" i="82"/>
  <c r="F25" i="82"/>
  <c r="L25" i="82" s="1"/>
  <c r="I25" i="82"/>
  <c r="J25" i="82"/>
  <c r="B26" i="82"/>
  <c r="F26" i="82"/>
  <c r="L26" i="82" s="1"/>
  <c r="I26" i="82"/>
  <c r="J26" i="82"/>
  <c r="B27" i="82"/>
  <c r="F27" i="82"/>
  <c r="L27" i="82" s="1"/>
  <c r="I27" i="82"/>
  <c r="J27" i="82"/>
  <c r="B28" i="82"/>
  <c r="F28" i="82"/>
  <c r="I28" i="82"/>
  <c r="J28" i="82"/>
  <c r="L28" i="82"/>
  <c r="B29" i="82"/>
  <c r="F29" i="82"/>
  <c r="L29" i="82" s="1"/>
  <c r="I29" i="82"/>
  <c r="J29" i="82"/>
  <c r="B30" i="82"/>
  <c r="F30" i="82"/>
  <c r="I30" i="82"/>
  <c r="J30" i="82"/>
  <c r="L30" i="82"/>
  <c r="B31" i="82"/>
  <c r="F31" i="82"/>
  <c r="L31" i="82" s="1"/>
  <c r="I31" i="82"/>
  <c r="J31" i="82"/>
  <c r="B32" i="82"/>
  <c r="F32" i="82"/>
  <c r="L32" i="82" s="1"/>
  <c r="I32" i="82"/>
  <c r="J32" i="82"/>
  <c r="B33" i="82"/>
  <c r="F33" i="82"/>
  <c r="L33" i="82" s="1"/>
  <c r="I33" i="82"/>
  <c r="J33" i="82"/>
  <c r="B34" i="82"/>
  <c r="F34" i="82"/>
  <c r="L34" i="82" s="1"/>
  <c r="I34" i="82"/>
  <c r="J34" i="82"/>
  <c r="B35" i="82"/>
  <c r="F35" i="82"/>
  <c r="I35" i="82"/>
  <c r="J35" i="82"/>
  <c r="L35" i="82"/>
  <c r="B36" i="82"/>
  <c r="F36" i="82"/>
  <c r="L36" i="82" s="1"/>
  <c r="I36" i="82"/>
  <c r="J36" i="82"/>
  <c r="C9" i="79"/>
  <c r="D9" i="79"/>
  <c r="G9" i="79"/>
  <c r="J9" i="79"/>
  <c r="N9" i="79"/>
  <c r="P9" i="79" s="1"/>
  <c r="C10" i="79"/>
  <c r="D10" i="79"/>
  <c r="G10" i="79"/>
  <c r="J10" i="79"/>
  <c r="N10" i="79"/>
  <c r="C11" i="79"/>
  <c r="D11" i="79"/>
  <c r="G11" i="79"/>
  <c r="J11" i="79"/>
  <c r="N11" i="79"/>
  <c r="P11" i="79" s="1"/>
  <c r="C12" i="79"/>
  <c r="D12" i="79"/>
  <c r="G12" i="79"/>
  <c r="J12" i="79"/>
  <c r="N12" i="79"/>
  <c r="C13" i="79"/>
  <c r="D13" i="79"/>
  <c r="G13" i="79"/>
  <c r="J13" i="79"/>
  <c r="N13" i="79"/>
  <c r="P13" i="79" s="1"/>
  <c r="C14" i="79"/>
  <c r="D14" i="79"/>
  <c r="G14" i="79"/>
  <c r="J14" i="79"/>
  <c r="N14" i="79"/>
  <c r="C15" i="79"/>
  <c r="D15" i="79"/>
  <c r="G15" i="79"/>
  <c r="J15" i="79"/>
  <c r="N15" i="79"/>
  <c r="P15" i="79" s="1"/>
  <c r="C16" i="79"/>
  <c r="D16" i="79"/>
  <c r="G16" i="79"/>
  <c r="J16" i="79"/>
  <c r="N16" i="79"/>
  <c r="C17" i="79"/>
  <c r="D17" i="79"/>
  <c r="G17" i="79"/>
  <c r="J17" i="79"/>
  <c r="N17" i="79"/>
  <c r="P17" i="79" s="1"/>
  <c r="C18" i="79"/>
  <c r="D18" i="79"/>
  <c r="G18" i="79"/>
  <c r="J18" i="79"/>
  <c r="N18" i="79"/>
  <c r="C19" i="79"/>
  <c r="D19" i="79"/>
  <c r="G19" i="79"/>
  <c r="J19" i="79"/>
  <c r="N19" i="79"/>
  <c r="P19" i="79" s="1"/>
  <c r="C20" i="79"/>
  <c r="D20" i="79"/>
  <c r="G20" i="79"/>
  <c r="J20" i="79"/>
  <c r="N20" i="79"/>
  <c r="C21" i="79"/>
  <c r="D21" i="79"/>
  <c r="G21" i="79"/>
  <c r="J21" i="79"/>
  <c r="N21" i="79"/>
  <c r="C22" i="79"/>
  <c r="D22" i="79"/>
  <c r="G22" i="79"/>
  <c r="J22" i="79"/>
  <c r="N22" i="79"/>
  <c r="C23" i="79"/>
  <c r="D23" i="79"/>
  <c r="G23" i="79"/>
  <c r="J23" i="79"/>
  <c r="N23" i="79"/>
  <c r="P23" i="79" s="1"/>
  <c r="C24" i="79"/>
  <c r="D24" i="79"/>
  <c r="G24" i="79"/>
  <c r="J24" i="79"/>
  <c r="N24" i="79"/>
  <c r="C25" i="79"/>
  <c r="D25" i="79"/>
  <c r="G25" i="79"/>
  <c r="J25" i="79"/>
  <c r="N25" i="79"/>
  <c r="C26" i="79"/>
  <c r="D26" i="79"/>
  <c r="G26" i="79"/>
  <c r="J26" i="79"/>
  <c r="N26" i="79"/>
  <c r="C27" i="79"/>
  <c r="D27" i="79"/>
  <c r="G27" i="79"/>
  <c r="J27" i="79"/>
  <c r="N27" i="79"/>
  <c r="P27" i="79" s="1"/>
  <c r="C28" i="79"/>
  <c r="D28" i="79"/>
  <c r="G28" i="79"/>
  <c r="J28" i="79"/>
  <c r="N28" i="79"/>
  <c r="C29" i="79"/>
  <c r="D29" i="79"/>
  <c r="G29" i="79"/>
  <c r="J29" i="79"/>
  <c r="N29" i="79"/>
  <c r="C30" i="79"/>
  <c r="D30" i="79"/>
  <c r="G30" i="79"/>
  <c r="J30" i="79"/>
  <c r="N30" i="79"/>
  <c r="C31" i="79"/>
  <c r="D31" i="79"/>
  <c r="G31" i="79"/>
  <c r="J31" i="79"/>
  <c r="N31" i="79"/>
  <c r="P31" i="79" s="1"/>
  <c r="C32" i="79"/>
  <c r="D32" i="79"/>
  <c r="G32" i="79"/>
  <c r="J32" i="79"/>
  <c r="N32" i="79"/>
  <c r="C33" i="79"/>
  <c r="D33" i="79"/>
  <c r="G33" i="79"/>
  <c r="J33" i="79"/>
  <c r="N33" i="79"/>
  <c r="C34" i="79"/>
  <c r="D34" i="79"/>
  <c r="G34" i="79"/>
  <c r="J34" i="79"/>
  <c r="N34" i="79"/>
  <c r="C35" i="79"/>
  <c r="D35" i="79"/>
  <c r="G35" i="79"/>
  <c r="J35" i="79"/>
  <c r="N35" i="79"/>
  <c r="P35" i="79" s="1"/>
  <c r="C36" i="79"/>
  <c r="D36" i="79"/>
  <c r="G36" i="79"/>
  <c r="J36" i="79"/>
  <c r="N36" i="79"/>
  <c r="C37" i="79"/>
  <c r="D37" i="79"/>
  <c r="G37" i="79"/>
  <c r="J37" i="79"/>
  <c r="N37" i="79"/>
  <c r="P36" i="79" l="1"/>
  <c r="P32" i="79"/>
  <c r="P28" i="79"/>
  <c r="P24" i="79"/>
  <c r="P20" i="79"/>
  <c r="P16" i="79"/>
  <c r="P12" i="79"/>
  <c r="P34" i="79"/>
  <c r="P30" i="79"/>
  <c r="P26" i="79"/>
  <c r="P22" i="79"/>
  <c r="P18" i="79"/>
  <c r="P14" i="79"/>
  <c r="P10" i="79"/>
  <c r="P32" i="78"/>
  <c r="P37" i="79"/>
  <c r="P33" i="79"/>
  <c r="P29" i="79"/>
  <c r="P25" i="79"/>
  <c r="P21" i="79"/>
  <c r="P20" i="78"/>
  <c r="P17" i="78"/>
  <c r="P15" i="78"/>
  <c r="B9" i="82"/>
  <c r="F9" i="82"/>
  <c r="I9" i="82"/>
  <c r="J9" i="82"/>
  <c r="L9" i="82"/>
  <c r="B10" i="82"/>
  <c r="F10" i="82"/>
  <c r="I10" i="82"/>
  <c r="J10" i="82"/>
  <c r="L10" i="82"/>
  <c r="B11" i="82"/>
  <c r="F11" i="82"/>
  <c r="I11" i="82"/>
  <c r="J11" i="82"/>
  <c r="B12" i="82"/>
  <c r="F12" i="82"/>
  <c r="L12" i="82" s="1"/>
  <c r="I12" i="82"/>
  <c r="J12" i="82"/>
  <c r="B13" i="82"/>
  <c r="F13" i="82"/>
  <c r="L13" i="82" s="1"/>
  <c r="I13" i="82"/>
  <c r="J13" i="82"/>
  <c r="B14" i="82"/>
  <c r="F14" i="82"/>
  <c r="L14" i="82" s="1"/>
  <c r="I14" i="82"/>
  <c r="J14" i="82"/>
  <c r="B15" i="82"/>
  <c r="F15" i="82"/>
  <c r="L15" i="82" s="1"/>
  <c r="I15" i="82"/>
  <c r="J15" i="82"/>
  <c r="B16" i="82"/>
  <c r="F16" i="82"/>
  <c r="L16" i="82" s="1"/>
  <c r="I16" i="82"/>
  <c r="J16" i="82"/>
  <c r="B37" i="82"/>
  <c r="F37" i="82"/>
  <c r="L37" i="82" s="1"/>
  <c r="I37" i="82"/>
  <c r="J37" i="82"/>
  <c r="B19" i="79"/>
  <c r="B20" i="79"/>
  <c r="B21" i="79"/>
  <c r="B22" i="79"/>
  <c r="B23" i="79"/>
  <c r="B24" i="79"/>
  <c r="B25" i="79"/>
  <c r="B26" i="79"/>
  <c r="B27" i="79"/>
  <c r="B28" i="79"/>
  <c r="B29" i="79"/>
  <c r="B30" i="79"/>
  <c r="B31" i="79"/>
  <c r="B32" i="79"/>
  <c r="B33" i="79"/>
  <c r="B34" i="79"/>
  <c r="B35" i="79"/>
  <c r="B36" i="79"/>
  <c r="B37" i="79"/>
  <c r="B8" i="78"/>
  <c r="L11" i="82" l="1"/>
  <c r="F8" i="82"/>
  <c r="L8" i="82" l="1"/>
  <c r="F66" i="82"/>
  <c r="D8" i="79"/>
  <c r="D8" i="78"/>
  <c r="B8" i="82" l="1"/>
  <c r="C8" i="79"/>
  <c r="B8" i="79"/>
  <c r="C8" i="78"/>
  <c r="I8" i="82" l="1"/>
  <c r="J8" i="82" s="1"/>
  <c r="J66" i="82" s="1"/>
  <c r="N8" i="79"/>
  <c r="N56" i="79" s="1"/>
  <c r="J8" i="79"/>
  <c r="J56" i="79" s="1"/>
  <c r="G8" i="79"/>
  <c r="N8" i="78"/>
  <c r="N63" i="78" s="1"/>
  <c r="J8" i="78"/>
  <c r="J63" i="78" s="1"/>
  <c r="G8" i="78"/>
  <c r="C8" i="81" l="1"/>
  <c r="D7" i="81"/>
  <c r="P8" i="79"/>
  <c r="P56" i="79" s="1"/>
  <c r="D6" i="81"/>
  <c r="P8" i="78"/>
  <c r="C6" i="81"/>
  <c r="D8" i="81"/>
  <c r="C7" i="81"/>
  <c r="L66" i="82" l="1"/>
  <c r="E8" i="81" s="1"/>
  <c r="C26" i="81" s="1"/>
  <c r="E7" i="81"/>
  <c r="AC11" i="81" s="1"/>
  <c r="AC13" i="81" s="1"/>
  <c r="AC15" i="81" s="1"/>
  <c r="P63" i="78"/>
  <c r="E6" i="81" s="1"/>
  <c r="AA11" i="81" s="1"/>
  <c r="AA13" i="81" s="1"/>
  <c r="AA15" i="81" s="1"/>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D1" i="11" l="1"/>
  <c r="E3" i="11" l="1"/>
  <c r="E4" i="11" s="1"/>
  <c r="E5" i="11" l="1"/>
  <c r="F4" i="11"/>
  <c r="A4" i="11" s="1"/>
  <c r="F3" i="11"/>
  <c r="A3" i="11" s="1"/>
  <c r="F5" i="11" l="1"/>
  <c r="A5" i="11" s="1"/>
  <c r="E6" i="11"/>
  <c r="E7" i="11" l="1"/>
  <c r="F6" i="11"/>
  <c r="A6" i="11" s="1"/>
  <c r="F7" i="11" l="1"/>
  <c r="A7" i="11" s="1"/>
  <c r="E8" i="11"/>
  <c r="E9" i="11" l="1"/>
  <c r="F8" i="11"/>
  <c r="A8" i="11" s="1"/>
  <c r="E10" i="11" l="1"/>
  <c r="F9" i="11"/>
  <c r="A9" i="11" s="1"/>
  <c r="F10" i="11" l="1"/>
  <c r="A10" i="11" s="1"/>
  <c r="E11" i="11"/>
  <c r="E12" i="11" l="1"/>
  <c r="F11" i="11"/>
  <c r="A11" i="11" s="1"/>
  <c r="E13" i="11" l="1"/>
  <c r="F12" i="11"/>
  <c r="A12" i="11" s="1"/>
  <c r="F13" i="11" l="1"/>
  <c r="A13" i="11" s="1"/>
  <c r="E14" i="11"/>
  <c r="F14" i="11" l="1"/>
  <c r="A14" i="11" s="1"/>
  <c r="E15" i="11"/>
  <c r="F15" i="11" l="1"/>
  <c r="A15" i="11" s="1"/>
  <c r="E16" i="11"/>
  <c r="E17" i="11" l="1"/>
  <c r="F16" i="11"/>
  <c r="A16" i="11" s="1"/>
  <c r="E18" i="11" l="1"/>
  <c r="F17" i="11"/>
  <c r="A17" i="11" s="1"/>
  <c r="F18" i="11" l="1"/>
  <c r="A18" i="11" s="1"/>
  <c r="E19" i="11"/>
  <c r="E20" i="11" l="1"/>
  <c r="F19" i="11"/>
  <c r="A19" i="11" s="1"/>
  <c r="F20" i="11" l="1"/>
  <c r="A20" i="11" s="1"/>
  <c r="E21" i="11"/>
  <c r="F21" i="11" l="1"/>
  <c r="A21" i="11" s="1"/>
  <c r="E22" i="11"/>
  <c r="E23" i="11" l="1"/>
  <c r="F22" i="11"/>
  <c r="A22" i="11" s="1"/>
  <c r="F23" i="11" l="1"/>
  <c r="A23" i="11" s="1"/>
  <c r="E24" i="11"/>
  <c r="E25" i="11" l="1"/>
  <c r="F24" i="11"/>
  <c r="A24" i="11" s="1"/>
  <c r="E26" i="11" l="1"/>
  <c r="F25" i="11"/>
  <c r="A25" i="11" s="1"/>
  <c r="F26" i="11" l="1"/>
  <c r="A26" i="11" s="1"/>
  <c r="E27" i="11"/>
  <c r="E28" i="11" l="1"/>
  <c r="F27" i="11"/>
  <c r="A27" i="11" s="1"/>
  <c r="F28" i="11" l="1"/>
  <c r="A28" i="11" s="1"/>
  <c r="E29" i="11"/>
  <c r="E30" i="11" l="1"/>
  <c r="F29" i="11"/>
  <c r="A29" i="11" s="1"/>
  <c r="F30" i="11" l="1"/>
  <c r="A30" i="11" s="1"/>
  <c r="E31" i="11"/>
  <c r="E32" i="11" l="1"/>
  <c r="F31" i="11"/>
  <c r="A31" i="11" s="1"/>
  <c r="F32" i="11" l="1"/>
  <c r="A32" i="11" s="1"/>
  <c r="E33" i="11"/>
  <c r="F33" i="11" l="1"/>
  <c r="A33" i="11" s="1"/>
  <c r="E34" i="11"/>
  <c r="E35" i="11" l="1"/>
  <c r="F34" i="11"/>
  <c r="A34" i="11" s="1"/>
  <c r="F35" i="11" l="1"/>
  <c r="A35" i="11" s="1"/>
  <c r="E36" i="11"/>
  <c r="E37" i="11" l="1"/>
  <c r="F36" i="11"/>
  <c r="A36" i="11" s="1"/>
  <c r="E38" i="11" l="1"/>
  <c r="F37" i="11"/>
  <c r="A37" i="11" s="1"/>
  <c r="F38" i="11" l="1"/>
  <c r="A38" i="11" s="1"/>
  <c r="E39" i="11"/>
  <c r="E40" i="11" l="1"/>
  <c r="F39" i="11"/>
  <c r="A39" i="11" s="1"/>
  <c r="F40" i="11" l="1"/>
  <c r="A40" i="11" s="1"/>
  <c r="E41" i="11"/>
  <c r="E42" i="11" l="1"/>
  <c r="F41" i="11"/>
  <c r="A41" i="11" s="1"/>
  <c r="F42" i="11" l="1"/>
  <c r="A42" i="11" s="1"/>
  <c r="E43" i="11"/>
  <c r="F43" i="11" l="1"/>
  <c r="A43" i="11" s="1"/>
  <c r="E44" i="11"/>
  <c r="F44" i="11" l="1"/>
  <c r="A44" i="11" s="1"/>
  <c r="E45" i="11"/>
  <c r="E46" i="11" l="1"/>
  <c r="F45" i="11"/>
  <c r="A45" i="11" s="1"/>
  <c r="F46" i="11" l="1"/>
  <c r="A46" i="11" s="1"/>
  <c r="E47" i="11"/>
  <c r="F47" i="11" l="1"/>
  <c r="A47" i="11" s="1"/>
  <c r="E48" i="11"/>
  <c r="E49" i="11" l="1"/>
  <c r="F48" i="11"/>
  <c r="A48" i="11" s="1"/>
  <c r="F49" i="11" l="1"/>
  <c r="A49" i="11" s="1"/>
  <c r="E50" i="11"/>
  <c r="E51" i="11" l="1"/>
  <c r="F50" i="11"/>
  <c r="A50" i="11" s="1"/>
  <c r="F51" i="11" l="1"/>
  <c r="A51" i="11" s="1"/>
  <c r="E52" i="11"/>
  <c r="F52" i="11" l="1"/>
  <c r="A52" i="11" s="1"/>
  <c r="E53" i="11"/>
  <c r="E54" i="11" l="1"/>
  <c r="F53" i="11"/>
  <c r="A53" i="11" s="1"/>
  <c r="E55" i="11" l="1"/>
  <c r="F54" i="11"/>
  <c r="A54" i="11" s="1"/>
  <c r="F55" i="11" l="1"/>
  <c r="A55" i="11" s="1"/>
  <c r="E56" i="11"/>
  <c r="E57" i="11" l="1"/>
  <c r="F56" i="11"/>
  <c r="A56" i="11" s="1"/>
  <c r="E58" i="11" l="1"/>
  <c r="F57" i="11"/>
  <c r="A57" i="11" s="1"/>
  <c r="E59" i="11" l="1"/>
  <c r="F58" i="11"/>
  <c r="A58" i="11" s="1"/>
  <c r="E60" i="11" l="1"/>
  <c r="F59" i="11"/>
  <c r="A59" i="11" s="1"/>
  <c r="F60" i="11" l="1"/>
  <c r="A60" i="11" s="1"/>
  <c r="E61" i="11"/>
  <c r="E62" i="11" l="1"/>
  <c r="F61" i="11"/>
  <c r="A61" i="11" s="1"/>
  <c r="E63" i="11" l="1"/>
  <c r="F62" i="11"/>
  <c r="A62" i="11" s="1"/>
  <c r="F63" i="11" l="1"/>
  <c r="A63" i="11" s="1"/>
  <c r="E64" i="11"/>
  <c r="E65" i="11" l="1"/>
  <c r="F64" i="11"/>
  <c r="A64" i="11" s="1"/>
  <c r="F65" i="11" l="1"/>
  <c r="A65" i="11" s="1"/>
  <c r="E66" i="11"/>
  <c r="E67" i="11" l="1"/>
  <c r="F66" i="11"/>
  <c r="A66" i="11" s="1"/>
  <c r="F67" i="11" l="1"/>
  <c r="A67" i="11" s="1"/>
  <c r="E68" i="11"/>
  <c r="E69" i="11" l="1"/>
  <c r="F68" i="11"/>
  <c r="A68" i="11" s="1"/>
  <c r="E70" i="11" l="1"/>
  <c r="F69" i="11"/>
  <c r="A69" i="11" s="1"/>
  <c r="E71" i="11" l="1"/>
  <c r="F70" i="11"/>
  <c r="A70" i="11" s="1"/>
  <c r="F71" i="11" l="1"/>
  <c r="A71" i="11" s="1"/>
  <c r="E72" i="11"/>
  <c r="F72" i="11" l="1"/>
  <c r="A72" i="11" s="1"/>
  <c r="E73" i="11"/>
  <c r="F73" i="11" l="1"/>
  <c r="A73" i="11" s="1"/>
  <c r="E74" i="11"/>
  <c r="E75" i="11" l="1"/>
  <c r="F74" i="11"/>
  <c r="A74" i="11" s="1"/>
  <c r="E76" i="11" l="1"/>
  <c r="F75" i="11"/>
  <c r="A75" i="11" s="1"/>
  <c r="F76" i="11" l="1"/>
  <c r="A76" i="11" s="1"/>
  <c r="E77" i="11"/>
  <c r="E78" i="11" l="1"/>
  <c r="F77" i="11"/>
  <c r="A77" i="11" s="1"/>
  <c r="E79" i="11" l="1"/>
  <c r="F78" i="11"/>
  <c r="A78" i="11" s="1"/>
  <c r="E80" i="11" l="1"/>
  <c r="F79" i="11"/>
  <c r="A79" i="11" s="1"/>
  <c r="F80" i="11" l="1"/>
  <c r="A80" i="11" s="1"/>
  <c r="E81" i="11"/>
  <c r="E82" i="11" l="1"/>
  <c r="F81" i="11"/>
  <c r="A81" i="11" s="1"/>
  <c r="F82" i="11" l="1"/>
  <c r="A82" i="11" s="1"/>
  <c r="E83" i="11"/>
  <c r="F83" i="11" l="1"/>
  <c r="A83" i="11" s="1"/>
  <c r="E84" i="11"/>
  <c r="E85" i="11" l="1"/>
  <c r="F84" i="11"/>
  <c r="A84" i="11" s="1"/>
  <c r="E86" i="11" l="1"/>
  <c r="F85" i="11"/>
  <c r="A85" i="11" s="1"/>
  <c r="E87" i="11" l="1"/>
  <c r="F86" i="11"/>
  <c r="A86" i="11" s="1"/>
  <c r="F87" i="11" l="1"/>
  <c r="A87" i="11" s="1"/>
  <c r="E88" i="11"/>
  <c r="F88" i="11" l="1"/>
  <c r="A88" i="11" s="1"/>
  <c r="E89" i="11"/>
  <c r="E90" i="11" l="1"/>
  <c r="F89" i="11"/>
  <c r="A89" i="11" s="1"/>
  <c r="E91" i="11" l="1"/>
  <c r="F90" i="11"/>
  <c r="A90" i="11" s="1"/>
  <c r="F91" i="11" l="1"/>
  <c r="A91" i="11" s="1"/>
  <c r="E92" i="11"/>
  <c r="E93" i="11" l="1"/>
  <c r="F92" i="11"/>
  <c r="A92" i="11" s="1"/>
  <c r="F93" i="11" l="1"/>
  <c r="A93" i="11" s="1"/>
  <c r="E94" i="11"/>
  <c r="E95" i="11" l="1"/>
  <c r="F94" i="11"/>
  <c r="A94" i="11" s="1"/>
  <c r="E96" i="11" l="1"/>
  <c r="F95" i="11"/>
  <c r="A95" i="11" s="1"/>
  <c r="F96" i="11" l="1"/>
  <c r="A96" i="11" s="1"/>
  <c r="E97" i="11"/>
  <c r="F97" i="11" l="1"/>
  <c r="A97" i="11" s="1"/>
  <c r="E98" i="11"/>
  <c r="E99" i="11" l="1"/>
  <c r="F98" i="11"/>
  <c r="A98" i="11" s="1"/>
  <c r="F99" i="11" l="1"/>
  <c r="A99" i="11" s="1"/>
  <c r="E100" i="11"/>
  <c r="E101" i="11" l="1"/>
  <c r="F100" i="11"/>
  <c r="A100" i="11" s="1"/>
  <c r="F101" i="11" l="1"/>
  <c r="A101" i="11" s="1"/>
  <c r="E102" i="11"/>
  <c r="E103" i="11" l="1"/>
  <c r="F102" i="11"/>
  <c r="A102" i="11" s="1"/>
  <c r="E104" i="11" l="1"/>
  <c r="F103" i="11"/>
  <c r="A103" i="11" s="1"/>
  <c r="F104" i="11" l="1"/>
  <c r="A104" i="11" s="1"/>
  <c r="E105" i="11"/>
  <c r="F105" i="11" l="1"/>
  <c r="A105" i="11" s="1"/>
  <c r="E106" i="11"/>
  <c r="E107" i="11" l="1"/>
  <c r="F106" i="11"/>
  <c r="A106" i="11" s="1"/>
  <c r="E108" i="11" l="1"/>
  <c r="F107" i="11"/>
  <c r="A107" i="11" s="1"/>
  <c r="F108" i="11" l="1"/>
  <c r="A108" i="11" s="1"/>
  <c r="E109" i="11"/>
  <c r="E110" i="11" l="1"/>
  <c r="F109" i="11"/>
  <c r="A109" i="11" s="1"/>
  <c r="F110" i="11" l="1"/>
  <c r="A110" i="11" s="1"/>
  <c r="E111" i="11"/>
  <c r="E112" i="11" l="1"/>
  <c r="F111" i="11"/>
  <c r="A111" i="11" s="1"/>
  <c r="E113" i="11" l="1"/>
  <c r="F112" i="11"/>
  <c r="A112" i="11" s="1"/>
  <c r="F113" i="11" l="1"/>
  <c r="A113" i="11" s="1"/>
  <c r="E114" i="11"/>
  <c r="E115" i="11" l="1"/>
  <c r="F114" i="11"/>
  <c r="A114" i="11" s="1"/>
  <c r="F115" i="11" l="1"/>
  <c r="A115" i="11" s="1"/>
  <c r="E116" i="11"/>
  <c r="F116" i="11" l="1"/>
  <c r="A116" i="11" s="1"/>
  <c r="E117" i="11"/>
  <c r="E118" i="11" l="1"/>
  <c r="F117" i="11"/>
  <c r="A117" i="11" s="1"/>
  <c r="E119" i="11" l="1"/>
  <c r="F118" i="11"/>
  <c r="A118" i="11" s="1"/>
  <c r="E120" i="11" l="1"/>
  <c r="F119" i="11"/>
  <c r="A119" i="11" s="1"/>
  <c r="E121" i="11" l="1"/>
  <c r="F120" i="11"/>
  <c r="A120" i="11" s="1"/>
  <c r="F121" i="11" l="1"/>
  <c r="A121" i="11" s="1"/>
  <c r="E122" i="11"/>
  <c r="F122" i="11" l="1"/>
  <c r="A122" i="11" s="1"/>
  <c r="E123" i="11"/>
  <c r="F123" i="11" l="1"/>
  <c r="A123" i="11" s="1"/>
  <c r="E124" i="11"/>
  <c r="E125" i="11" l="1"/>
  <c r="F124" i="11"/>
  <c r="A124" i="11" s="1"/>
  <c r="F125" i="11" l="1"/>
  <c r="A125" i="11" s="1"/>
  <c r="E126" i="11"/>
  <c r="E127" i="11" l="1"/>
  <c r="F126" i="11"/>
  <c r="A126" i="11" s="1"/>
  <c r="E128" i="11" l="1"/>
  <c r="F127" i="11"/>
  <c r="A127" i="11" s="1"/>
  <c r="E129" i="11" l="1"/>
  <c r="F128" i="11"/>
  <c r="A128" i="11" s="1"/>
  <c r="F129" i="11" l="1"/>
  <c r="A129" i="11" s="1"/>
  <c r="E130" i="11"/>
  <c r="F130" i="11" l="1"/>
  <c r="A130" i="11" s="1"/>
  <c r="E131" i="11"/>
  <c r="F131" i="11" l="1"/>
  <c r="A131" i="11" s="1"/>
  <c r="E132" i="11"/>
  <c r="E133" i="11" l="1"/>
  <c r="F132" i="11"/>
  <c r="A132" i="11" s="1"/>
  <c r="F133" i="11" l="1"/>
  <c r="A133" i="11" s="1"/>
  <c r="E134" i="11"/>
  <c r="E135" i="11" l="1"/>
  <c r="F134" i="11"/>
  <c r="A134" i="11" s="1"/>
  <c r="E136" i="11" l="1"/>
  <c r="F135" i="11"/>
  <c r="A135" i="11" s="1"/>
  <c r="E137" i="11" l="1"/>
  <c r="F136" i="11"/>
  <c r="A136" i="11" s="1"/>
  <c r="E138" i="11" l="1"/>
  <c r="F137" i="11"/>
  <c r="A137" i="11" s="1"/>
  <c r="F138" i="11" l="1"/>
  <c r="A138" i="11" s="1"/>
  <c r="E139" i="11"/>
  <c r="F139" i="11" l="1"/>
  <c r="A139" i="11" s="1"/>
  <c r="E140" i="11"/>
  <c r="F140" i="11" l="1"/>
  <c r="A140" i="11" s="1"/>
  <c r="E141" i="11"/>
  <c r="E142" i="11" l="1"/>
  <c r="F141" i="11"/>
  <c r="A141" i="11" s="1"/>
  <c r="E143" i="11" l="1"/>
  <c r="F142" i="11"/>
  <c r="A142" i="11" s="1"/>
  <c r="E144" i="11" l="1"/>
  <c r="F143" i="11"/>
  <c r="A143" i="11" s="1"/>
  <c r="F144" i="11" l="1"/>
  <c r="A144" i="11" s="1"/>
  <c r="E145" i="11"/>
  <c r="F145" i="11" l="1"/>
  <c r="A145" i="11" s="1"/>
  <c r="E146" i="11"/>
  <c r="E147" i="11" l="1"/>
  <c r="F146" i="11"/>
  <c r="A146" i="11" s="1"/>
  <c r="E148" i="11" l="1"/>
  <c r="F147" i="11"/>
  <c r="A147" i="11" s="1"/>
  <c r="E149" i="11" l="1"/>
  <c r="F148" i="11"/>
  <c r="A148" i="11" s="1"/>
  <c r="F149" i="11" l="1"/>
  <c r="A149" i="11" s="1"/>
  <c r="E150" i="11"/>
  <c r="E151" i="11" l="1"/>
  <c r="F150" i="11"/>
  <c r="A150" i="11" s="1"/>
  <c r="F151" i="11" l="1"/>
  <c r="A151" i="11" s="1"/>
  <c r="E152" i="11"/>
  <c r="F152" i="11" l="1"/>
  <c r="A152" i="11" s="1"/>
  <c r="E153" i="11"/>
  <c r="E154" i="11" l="1"/>
  <c r="F153" i="11"/>
  <c r="A153" i="11" s="1"/>
  <c r="F154" i="11" l="1"/>
  <c r="A154" i="11" s="1"/>
  <c r="E155" i="11"/>
  <c r="E156" i="11" l="1"/>
  <c r="F155" i="11"/>
  <c r="A155" i="11" s="1"/>
  <c r="E157" i="11" l="1"/>
  <c r="F156" i="11"/>
  <c r="A156" i="11" s="1"/>
  <c r="F157" i="11" l="1"/>
  <c r="A157" i="11" s="1"/>
  <c r="E158" i="11"/>
  <c r="E159" i="11" l="1"/>
  <c r="F158" i="11"/>
  <c r="A158" i="11" s="1"/>
  <c r="E160" i="11" l="1"/>
  <c r="F159" i="11"/>
  <c r="A159" i="11" s="1"/>
  <c r="E161" i="11" l="1"/>
  <c r="F160" i="11"/>
  <c r="A160" i="11" s="1"/>
  <c r="E162" i="11" l="1"/>
  <c r="F161" i="11"/>
  <c r="A161" i="11" s="1"/>
  <c r="E163" i="11" l="1"/>
  <c r="F162" i="11"/>
  <c r="A162" i="11" s="1"/>
  <c r="F163" i="11" l="1"/>
  <c r="A163" i="11" s="1"/>
  <c r="E164" i="11"/>
  <c r="F164" i="11" l="1"/>
  <c r="A164" i="11" s="1"/>
  <c r="E165" i="11"/>
  <c r="F165" i="11" l="1"/>
  <c r="A165" i="11" s="1"/>
  <c r="E166" i="11"/>
  <c r="E167" i="11" l="1"/>
  <c r="F166" i="11"/>
  <c r="A166" i="11" s="1"/>
  <c r="E168" i="11" l="1"/>
  <c r="F167" i="11"/>
  <c r="A167" i="11" s="1"/>
  <c r="F168" i="11" l="1"/>
  <c r="A168" i="11" s="1"/>
  <c r="E169" i="11"/>
  <c r="F169" i="11" l="1"/>
  <c r="A169" i="11" s="1"/>
  <c r="E170" i="11"/>
  <c r="E171" i="11" l="1"/>
  <c r="F170" i="11"/>
  <c r="A170" i="11" s="1"/>
  <c r="F171" i="11" l="1"/>
  <c r="A171" i="11" s="1"/>
  <c r="E172" i="11"/>
  <c r="F172" i="11" l="1"/>
  <c r="A172" i="11" s="1"/>
  <c r="E173" i="11"/>
  <c r="E174" i="11" l="1"/>
  <c r="F173" i="11"/>
  <c r="A173" i="11" s="1"/>
  <c r="F174" i="11" l="1"/>
  <c r="A174" i="11" s="1"/>
  <c r="E175" i="11"/>
  <c r="E176" i="11" l="1"/>
  <c r="F175" i="11"/>
  <c r="A175" i="11" s="1"/>
  <c r="E177" i="11" l="1"/>
  <c r="F176" i="11"/>
  <c r="A176" i="11" s="1"/>
  <c r="E178" i="11" l="1"/>
  <c r="F177" i="11"/>
  <c r="A177" i="11" s="1"/>
  <c r="E179" i="11" l="1"/>
  <c r="F178" i="11"/>
  <c r="A178" i="11" s="1"/>
  <c r="F179" i="11" l="1"/>
  <c r="A179" i="11" s="1"/>
  <c r="E180" i="11"/>
  <c r="F180" i="11" l="1"/>
  <c r="A180" i="11" s="1"/>
  <c r="E181" i="11"/>
  <c r="E182" i="11" l="1"/>
  <c r="F181" i="11"/>
  <c r="A181" i="11" s="1"/>
  <c r="F182" i="11" l="1"/>
  <c r="A182" i="11" s="1"/>
  <c r="E183" i="11"/>
  <c r="E184" i="11" l="1"/>
  <c r="F184" i="11" s="1"/>
  <c r="A184" i="11" s="1"/>
  <c r="F183" i="11"/>
  <c r="A183" i="11" s="1"/>
  <c r="E185" i="11" l="1"/>
  <c r="E186" i="11" s="1"/>
  <c r="E187" i="11" s="1"/>
  <c r="E188" i="11" s="1"/>
  <c r="E189" i="11" s="1"/>
  <c r="E190" i="11" s="1"/>
  <c r="E191" i="11" s="1"/>
  <c r="E192" i="11" s="1"/>
  <c r="E193" i="11" s="1"/>
  <c r="E194" i="11" s="1"/>
  <c r="F185" i="11"/>
  <c r="A185" i="11" s="1"/>
  <c r="F186" i="11" l="1"/>
  <c r="A186" i="11" s="1"/>
  <c r="E195" i="11"/>
  <c r="F194" i="11"/>
  <c r="A194" i="11" s="1"/>
  <c r="F190" i="11"/>
  <c r="A190" i="11" s="1"/>
  <c r="F191" i="11"/>
  <c r="A191" i="11" s="1"/>
  <c r="F192" i="11"/>
  <c r="A192" i="11" s="1"/>
  <c r="F189" i="11"/>
  <c r="A189" i="11" s="1"/>
  <c r="F188" i="11"/>
  <c r="A188" i="11" s="1"/>
  <c r="F187" i="11"/>
  <c r="A187" i="11" s="1"/>
  <c r="F193" i="11"/>
  <c r="A193" i="11" s="1"/>
  <c r="E196" i="11" l="1"/>
  <c r="F195" i="11"/>
  <c r="A195" i="11" s="1"/>
  <c r="E197" i="11" l="1"/>
  <c r="F196" i="11"/>
  <c r="A196" i="11" s="1"/>
  <c r="E198" i="11" l="1"/>
  <c r="F197" i="11"/>
  <c r="A197" i="11" s="1"/>
  <c r="E199" i="11" l="1"/>
  <c r="F198" i="11"/>
  <c r="A198" i="11" s="1"/>
  <c r="E200" i="11" l="1"/>
  <c r="F199" i="11"/>
  <c r="A199" i="11" s="1"/>
  <c r="E201" i="11" l="1"/>
  <c r="F200" i="11"/>
  <c r="A200" i="11" s="1"/>
  <c r="F201" i="11" l="1"/>
  <c r="A201" i="11" s="1"/>
  <c r="E202" i="11"/>
  <c r="E203" i="11" l="1"/>
  <c r="F202" i="11"/>
  <c r="A202" i="11" s="1"/>
  <c r="E204" i="11" l="1"/>
  <c r="F203" i="11"/>
  <c r="A203" i="11" s="1"/>
  <c r="E205" i="11" l="1"/>
  <c r="F204" i="11"/>
  <c r="A204" i="11" s="1"/>
  <c r="E206" i="11" l="1"/>
  <c r="F205" i="11"/>
  <c r="A205" i="11" s="1"/>
  <c r="E207" i="11" l="1"/>
  <c r="F206" i="11"/>
  <c r="A206" i="11" s="1"/>
  <c r="E208" i="11" l="1"/>
  <c r="F207" i="11"/>
  <c r="A207" i="11" s="1"/>
  <c r="E209" i="11" l="1"/>
  <c r="F208" i="11"/>
  <c r="A208" i="11" s="1"/>
  <c r="E210" i="11" l="1"/>
  <c r="F209" i="11"/>
  <c r="A209" i="11" s="1"/>
  <c r="E211" i="11" l="1"/>
  <c r="F210" i="11"/>
  <c r="A210" i="11" s="1"/>
  <c r="E212" i="11" l="1"/>
  <c r="F211" i="11"/>
  <c r="A211" i="11" s="1"/>
  <c r="E213" i="11" l="1"/>
  <c r="F212" i="11"/>
  <c r="A212" i="11" s="1"/>
  <c r="E214" i="11" l="1"/>
  <c r="F213" i="11"/>
  <c r="A213" i="11" s="1"/>
  <c r="E215" i="11" l="1"/>
  <c r="F214" i="11"/>
  <c r="A214" i="11" s="1"/>
  <c r="E216" i="11" l="1"/>
  <c r="F215" i="11"/>
  <c r="A215" i="11" s="1"/>
  <c r="E217" i="11" l="1"/>
  <c r="F216" i="11"/>
  <c r="A216" i="11" s="1"/>
  <c r="E218" i="11" l="1"/>
  <c r="F217" i="11"/>
  <c r="A217" i="11" s="1"/>
  <c r="E219" i="11" l="1"/>
  <c r="F218" i="11"/>
  <c r="A218" i="11" s="1"/>
  <c r="E220" i="11" l="1"/>
  <c r="F219" i="11"/>
  <c r="A219" i="11" s="1"/>
  <c r="E221" i="11" l="1"/>
  <c r="F220" i="11"/>
  <c r="A220" i="11" s="1"/>
  <c r="E222" i="11" l="1"/>
  <c r="F221" i="11"/>
  <c r="A221" i="11" s="1"/>
  <c r="E223" i="11" l="1"/>
  <c r="F222" i="11"/>
  <c r="A222" i="11" s="1"/>
  <c r="E224" i="11" l="1"/>
  <c r="F223" i="11"/>
  <c r="A223" i="11" s="1"/>
  <c r="E225" i="11" l="1"/>
  <c r="F224" i="11"/>
  <c r="A224" i="11" s="1"/>
  <c r="E226" i="11" l="1"/>
  <c r="F225" i="11"/>
  <c r="A225" i="11" s="1"/>
  <c r="E227" i="11" l="1"/>
  <c r="F226" i="11"/>
  <c r="A226" i="11" s="1"/>
  <c r="E228" i="11" l="1"/>
  <c r="F227" i="11"/>
  <c r="A227" i="11" s="1"/>
  <c r="E229" i="11" l="1"/>
  <c r="F228" i="11"/>
  <c r="A228" i="11" s="1"/>
  <c r="E230" i="11" l="1"/>
  <c r="F229" i="11"/>
  <c r="A229" i="11" s="1"/>
  <c r="E231" i="11" l="1"/>
  <c r="F230" i="11"/>
  <c r="A230" i="11" s="1"/>
  <c r="E232" i="11" l="1"/>
  <c r="F231" i="11"/>
  <c r="A231" i="11" s="1"/>
  <c r="E233" i="11" l="1"/>
  <c r="F232" i="11"/>
  <c r="A232" i="11" s="1"/>
  <c r="E234" i="11" l="1"/>
  <c r="F233" i="11"/>
  <c r="A233" i="11" s="1"/>
  <c r="E235" i="11" l="1"/>
  <c r="F234" i="11"/>
  <c r="A234" i="11" s="1"/>
  <c r="F235" i="11" l="1"/>
  <c r="A235" i="11" s="1"/>
  <c r="E236" i="11"/>
  <c r="E237" i="11" l="1"/>
  <c r="F236" i="11"/>
  <c r="A236" i="11" s="1"/>
  <c r="E238" i="11" l="1"/>
  <c r="F237" i="11"/>
  <c r="A237" i="11" s="1"/>
  <c r="E239" i="11" l="1"/>
  <c r="F238" i="11"/>
  <c r="A238" i="11" s="1"/>
  <c r="F239" i="11" l="1"/>
  <c r="A239" i="11" s="1"/>
  <c r="E240" i="11"/>
  <c r="E241" i="11" l="1"/>
  <c r="F240" i="11"/>
  <c r="A240" i="11" s="1"/>
  <c r="E242" i="11" l="1"/>
  <c r="F241" i="11"/>
  <c r="A241" i="11" s="1"/>
  <c r="E243" i="11" l="1"/>
  <c r="F242" i="11"/>
  <c r="A242" i="11" s="1"/>
  <c r="E244" i="11" l="1"/>
  <c r="F243" i="11"/>
  <c r="A243" i="11" s="1"/>
  <c r="E245" i="11" l="1"/>
  <c r="F244" i="11"/>
  <c r="A244" i="11" s="1"/>
  <c r="E246" i="11" l="1"/>
  <c r="F245" i="11"/>
  <c r="A245" i="11" s="1"/>
  <c r="E247" i="11" l="1"/>
  <c r="F246" i="11"/>
  <c r="A246" i="11" s="1"/>
  <c r="F247" i="11" l="1"/>
  <c r="A247" i="11" s="1"/>
  <c r="E248" i="11"/>
  <c r="E249" i="11" l="1"/>
  <c r="F248" i="11"/>
  <c r="A248" i="11" s="1"/>
  <c r="E250" i="11" l="1"/>
  <c r="F249" i="11"/>
  <c r="A249" i="11" s="1"/>
  <c r="E251" i="11" l="1"/>
  <c r="F250" i="11"/>
  <c r="A250" i="11" s="1"/>
  <c r="E252" i="11" l="1"/>
  <c r="F251" i="11"/>
  <c r="A251" i="11" s="1"/>
  <c r="E253" i="11" l="1"/>
  <c r="F252" i="11"/>
  <c r="A252" i="11" s="1"/>
  <c r="E254" i="11" l="1"/>
  <c r="F253" i="11"/>
  <c r="A253" i="11" s="1"/>
  <c r="E255" i="11" l="1"/>
  <c r="F254" i="11"/>
  <c r="A254" i="11" s="1"/>
  <c r="E256" i="11" l="1"/>
  <c r="F255" i="11"/>
  <c r="A255" i="11" s="1"/>
  <c r="E257" i="11" l="1"/>
  <c r="F256" i="11"/>
  <c r="A256" i="11" s="1"/>
  <c r="E258" i="11" l="1"/>
  <c r="F257" i="11"/>
  <c r="A257" i="11" s="1"/>
  <c r="E259" i="11" l="1"/>
  <c r="F258" i="11"/>
  <c r="A258" i="11" s="1"/>
  <c r="E260" i="11" l="1"/>
  <c r="F259" i="11"/>
  <c r="A259" i="11" s="1"/>
  <c r="E261" i="11" l="1"/>
  <c r="F260" i="11"/>
  <c r="A260" i="11" s="1"/>
  <c r="E262" i="11" l="1"/>
  <c r="F261" i="11"/>
  <c r="A261" i="11" s="1"/>
  <c r="E263" i="11" l="1"/>
  <c r="F262" i="11"/>
  <c r="A262" i="11" s="1"/>
  <c r="E264" i="11" l="1"/>
  <c r="F263" i="11"/>
  <c r="A263" i="11" s="1"/>
  <c r="E265" i="11" l="1"/>
  <c r="F264" i="11"/>
  <c r="A264" i="11" s="1"/>
  <c r="E266" i="11" l="1"/>
  <c r="F265" i="11"/>
  <c r="A265" i="11" s="1"/>
  <c r="E267" i="11" l="1"/>
  <c r="F266" i="11"/>
  <c r="A266" i="11" s="1"/>
  <c r="E268" i="11" l="1"/>
  <c r="F267" i="11"/>
  <c r="A267" i="11" s="1"/>
  <c r="E269" i="11" l="1"/>
  <c r="F268" i="11"/>
  <c r="A268" i="11" s="1"/>
  <c r="E270" i="11" l="1"/>
  <c r="F269" i="11"/>
  <c r="A269" i="11" s="1"/>
  <c r="E271" i="11" l="1"/>
  <c r="F270" i="11"/>
  <c r="A270" i="11" s="1"/>
  <c r="E272" i="11" l="1"/>
  <c r="F271" i="11"/>
  <c r="A271" i="11" s="1"/>
  <c r="E273" i="11" l="1"/>
  <c r="F272" i="11"/>
  <c r="A272" i="11" s="1"/>
  <c r="E274" i="11" l="1"/>
  <c r="F273" i="11"/>
  <c r="A273" i="11" s="1"/>
  <c r="E275" i="11" l="1"/>
  <c r="F274" i="11"/>
  <c r="A274" i="11" s="1"/>
  <c r="F275" i="11" l="1"/>
  <c r="A275" i="11" s="1"/>
  <c r="E276" i="11"/>
  <c r="E277" i="11" l="1"/>
  <c r="F276" i="11"/>
  <c r="A276" i="11" s="1"/>
  <c r="E278" i="11" l="1"/>
  <c r="F277" i="11"/>
  <c r="A277" i="11" s="1"/>
  <c r="E279" i="11" l="1"/>
  <c r="F278" i="11"/>
  <c r="A278" i="11" s="1"/>
  <c r="E280" i="11" l="1"/>
  <c r="F279" i="11"/>
  <c r="A279" i="11" s="1"/>
  <c r="E281" i="11" l="1"/>
  <c r="F280" i="11"/>
  <c r="A280" i="11" s="1"/>
  <c r="F281" i="11" l="1"/>
  <c r="A281" i="11" s="1"/>
  <c r="E282" i="11"/>
  <c r="E283" i="11" l="1"/>
  <c r="F282" i="11"/>
  <c r="A282" i="11" s="1"/>
  <c r="E284" i="11" l="1"/>
  <c r="F283" i="11"/>
  <c r="A283" i="11" s="1"/>
  <c r="E285" i="11" l="1"/>
  <c r="F284" i="11"/>
  <c r="A284" i="11" s="1"/>
  <c r="E286" i="11" l="1"/>
  <c r="F285" i="11"/>
  <c r="A285" i="11" s="1"/>
  <c r="E287" i="11" l="1"/>
  <c r="F286" i="11"/>
  <c r="A286" i="11" s="1"/>
  <c r="E288" i="11" l="1"/>
  <c r="F287" i="11"/>
  <c r="A287" i="11" s="1"/>
  <c r="E289" i="11" l="1"/>
  <c r="F288" i="11"/>
  <c r="A288" i="11" s="1"/>
  <c r="E290" i="11" l="1"/>
  <c r="F289" i="11"/>
  <c r="A289" i="11" s="1"/>
  <c r="E291" i="11" l="1"/>
  <c r="F290" i="11"/>
  <c r="A290" i="11" s="1"/>
  <c r="E292" i="11" l="1"/>
  <c r="F291" i="11"/>
  <c r="A291" i="11" s="1"/>
  <c r="E293" i="11" l="1"/>
  <c r="F292" i="11"/>
  <c r="A292" i="11" s="1"/>
  <c r="E294" i="11" l="1"/>
  <c r="F293" i="11"/>
  <c r="A293" i="11" s="1"/>
  <c r="E295" i="11" l="1"/>
  <c r="F294" i="11"/>
  <c r="A294" i="11" s="1"/>
  <c r="E296" i="11" l="1"/>
  <c r="F295" i="11"/>
  <c r="A295" i="11" s="1"/>
  <c r="E297" i="11" l="1"/>
  <c r="F296" i="11"/>
  <c r="A296" i="11" s="1"/>
  <c r="F297" i="11" l="1"/>
  <c r="A297" i="11" s="1"/>
  <c r="E298" i="11"/>
  <c r="E299" i="11" l="1"/>
  <c r="F298" i="11"/>
  <c r="A298" i="11" s="1"/>
  <c r="E300" i="11" l="1"/>
  <c r="F299" i="11"/>
  <c r="A299" i="11" s="1"/>
  <c r="E301" i="11" l="1"/>
  <c r="F300" i="11"/>
  <c r="A300" i="11" s="1"/>
  <c r="E302" i="11" l="1"/>
  <c r="F301" i="11"/>
  <c r="A301" i="11" s="1"/>
  <c r="E303" i="11" l="1"/>
  <c r="F302" i="11"/>
  <c r="A302" i="11" s="1"/>
  <c r="E304" i="11" l="1"/>
  <c r="F303" i="11"/>
  <c r="A303" i="11" s="1"/>
  <c r="E305" i="11" l="1"/>
  <c r="F304" i="11"/>
  <c r="A304" i="11" s="1"/>
  <c r="E306" i="11" l="1"/>
  <c r="F305" i="11"/>
  <c r="A305" i="11" s="1"/>
  <c r="E307" i="11" l="1"/>
  <c r="F306" i="11"/>
  <c r="A306" i="11" s="1"/>
  <c r="F307" i="11" l="1"/>
  <c r="A307" i="11" s="1"/>
  <c r="E308" i="11"/>
  <c r="E309" i="11" l="1"/>
  <c r="F308" i="11"/>
  <c r="A308" i="11" s="1"/>
  <c r="E310" i="11" l="1"/>
  <c r="F309" i="11"/>
  <c r="A309" i="11" s="1"/>
  <c r="E311" i="11" l="1"/>
  <c r="F310" i="11"/>
  <c r="A310" i="11" s="1"/>
  <c r="E312" i="11" l="1"/>
  <c r="F311" i="11"/>
  <c r="A311" i="11" s="1"/>
  <c r="E313" i="11" l="1"/>
  <c r="F312" i="11"/>
  <c r="A312" i="11" s="1"/>
  <c r="E314" i="11" l="1"/>
  <c r="F313" i="11"/>
  <c r="A313" i="11" s="1"/>
  <c r="E315" i="11" l="1"/>
  <c r="F314" i="11"/>
  <c r="A314" i="11" s="1"/>
  <c r="E316" i="11" l="1"/>
  <c r="F315" i="11"/>
  <c r="A315" i="11" s="1"/>
  <c r="E317" i="11" l="1"/>
  <c r="F316" i="11"/>
  <c r="A316" i="11" s="1"/>
  <c r="E318" i="11" l="1"/>
  <c r="F317" i="11"/>
  <c r="A317" i="11" s="1"/>
  <c r="E319" i="11" l="1"/>
  <c r="F318" i="11"/>
  <c r="A318" i="11" s="1"/>
  <c r="E320" i="11" l="1"/>
  <c r="F319" i="11"/>
  <c r="A319" i="11" s="1"/>
  <c r="E321" i="11" l="1"/>
  <c r="F320" i="11"/>
  <c r="A320" i="11" s="1"/>
  <c r="F321" i="11" l="1"/>
  <c r="A321" i="11" s="1"/>
  <c r="E322" i="11"/>
  <c r="E323" i="11" l="1"/>
  <c r="F322" i="11"/>
  <c r="A322" i="11" s="1"/>
  <c r="F323" i="11" l="1"/>
  <c r="A323" i="11" s="1"/>
  <c r="E324" i="11"/>
  <c r="E325" i="11" l="1"/>
  <c r="F324" i="11"/>
  <c r="A324" i="11" s="1"/>
  <c r="E326" i="11" l="1"/>
  <c r="F325" i="11"/>
  <c r="A325" i="11" s="1"/>
  <c r="E327" i="11" l="1"/>
  <c r="F326" i="11"/>
  <c r="A326" i="11" s="1"/>
  <c r="E328" i="11" l="1"/>
  <c r="F327" i="11"/>
  <c r="A327" i="11" s="1"/>
  <c r="E329" i="11" l="1"/>
  <c r="F328" i="11"/>
  <c r="A328" i="11" s="1"/>
  <c r="E330" i="11" l="1"/>
  <c r="F329" i="11"/>
  <c r="A329" i="11" s="1"/>
  <c r="E331" i="11" l="1"/>
  <c r="F330" i="11"/>
  <c r="A330" i="11" s="1"/>
  <c r="E332" i="11" l="1"/>
  <c r="F331" i="11"/>
  <c r="A331" i="11" s="1"/>
  <c r="E333" i="11" l="1"/>
  <c r="F332" i="11"/>
  <c r="A332" i="11" s="1"/>
  <c r="E334" i="11" l="1"/>
  <c r="F333" i="11"/>
  <c r="A333" i="11" s="1"/>
  <c r="E335" i="11" l="1"/>
  <c r="F334" i="11"/>
  <c r="A334" i="11" s="1"/>
  <c r="E336" i="11" l="1"/>
  <c r="F335" i="11"/>
  <c r="A335" i="11" s="1"/>
  <c r="F336" i="11" l="1"/>
  <c r="A336" i="11" s="1"/>
  <c r="E337" i="11"/>
  <c r="E338" i="11" l="1"/>
  <c r="F337" i="11"/>
  <c r="A337" i="11" s="1"/>
  <c r="E339" i="11" l="1"/>
  <c r="F338" i="11"/>
  <c r="A338" i="11" s="1"/>
  <c r="E340" i="11" l="1"/>
  <c r="F339" i="11"/>
  <c r="A339" i="11" s="1"/>
  <c r="F340" i="11" l="1"/>
  <c r="A340" i="11" s="1"/>
  <c r="E341" i="11"/>
  <c r="E342" i="11" l="1"/>
  <c r="F341" i="11"/>
  <c r="A341" i="11" s="1"/>
  <c r="E343" i="11" l="1"/>
  <c r="F342" i="11"/>
  <c r="A342" i="11" s="1"/>
  <c r="E344" i="11" l="1"/>
  <c r="F343" i="11"/>
  <c r="A343" i="11" s="1"/>
  <c r="F344" i="11" l="1"/>
  <c r="A344" i="11" s="1"/>
  <c r="E345" i="11"/>
  <c r="E346" i="11" l="1"/>
  <c r="F345" i="11"/>
  <c r="A345" i="11" s="1"/>
  <c r="E347" i="11" l="1"/>
  <c r="F346" i="11"/>
  <c r="A346" i="11" s="1"/>
  <c r="E348" i="11" l="1"/>
  <c r="F347" i="11"/>
  <c r="A347" i="11" s="1"/>
  <c r="F348" i="11" l="1"/>
  <c r="A348" i="11" s="1"/>
  <c r="E349" i="11"/>
  <c r="E350" i="11" l="1"/>
  <c r="F349" i="11"/>
  <c r="A349" i="11" s="1"/>
  <c r="E351" i="11" l="1"/>
  <c r="F350" i="11"/>
  <c r="A350" i="11" s="1"/>
  <c r="E352" i="11" l="1"/>
  <c r="F351" i="11"/>
  <c r="A351" i="11" s="1"/>
  <c r="F352" i="11" l="1"/>
  <c r="A352" i="11" s="1"/>
  <c r="E353" i="11"/>
  <c r="E354" i="11" l="1"/>
  <c r="F353" i="11"/>
  <c r="A353" i="11" s="1"/>
  <c r="E355" i="11" l="1"/>
  <c r="F354" i="11"/>
  <c r="A354" i="11" s="1"/>
  <c r="E356" i="11" l="1"/>
  <c r="F355" i="11"/>
  <c r="A355" i="11" s="1"/>
  <c r="E357" i="11" l="1"/>
  <c r="F356" i="11"/>
  <c r="A356" i="11" s="1"/>
  <c r="E358" i="11" l="1"/>
  <c r="F357" i="11"/>
  <c r="A357" i="11" s="1"/>
  <c r="E359" i="11" l="1"/>
  <c r="F358" i="11"/>
  <c r="A358" i="11" s="1"/>
  <c r="E360" i="11" l="1"/>
  <c r="F359" i="11"/>
  <c r="A359" i="11" s="1"/>
  <c r="E361" i="11" l="1"/>
  <c r="F360" i="11"/>
  <c r="A360" i="11" s="1"/>
  <c r="E362" i="11" l="1"/>
  <c r="F361" i="11"/>
  <c r="A361" i="11" s="1"/>
  <c r="E363" i="11" l="1"/>
  <c r="F362" i="11"/>
  <c r="A362" i="11" s="1"/>
  <c r="E364" i="11" l="1"/>
  <c r="F363" i="11"/>
  <c r="A363" i="11" s="1"/>
  <c r="E365" i="11" l="1"/>
  <c r="F364" i="11"/>
  <c r="A364" i="11" s="1"/>
  <c r="E366" i="11" l="1"/>
  <c r="F365" i="11"/>
  <c r="A365" i="11" s="1"/>
  <c r="E367" i="11" l="1"/>
  <c r="F366" i="11"/>
  <c r="A366" i="11" s="1"/>
  <c r="E368" i="11" l="1"/>
  <c r="F367" i="11"/>
  <c r="A367" i="11" s="1"/>
  <c r="E369" i="11" l="1"/>
  <c r="F368" i="11"/>
  <c r="A368" i="11" s="1"/>
  <c r="E370" i="11" l="1"/>
  <c r="F369" i="11"/>
  <c r="A369" i="11" s="1"/>
  <c r="E371" i="11" l="1"/>
  <c r="F370" i="11"/>
  <c r="A370" i="11" s="1"/>
  <c r="E372" i="11" l="1"/>
  <c r="F371" i="11"/>
  <c r="A371" i="11" s="1"/>
  <c r="E373" i="11" l="1"/>
  <c r="F372" i="11"/>
  <c r="A372" i="11" s="1"/>
  <c r="E374" i="11" l="1"/>
  <c r="F373" i="11"/>
  <c r="A373" i="11" s="1"/>
  <c r="E375" i="11" l="1"/>
  <c r="F374" i="11"/>
  <c r="A374" i="11" s="1"/>
  <c r="E376" i="11" l="1"/>
  <c r="F375" i="11"/>
  <c r="A375" i="11" s="1"/>
  <c r="E377" i="11" l="1"/>
  <c r="F376" i="11"/>
  <c r="A376" i="11" s="1"/>
  <c r="E378" i="11" l="1"/>
  <c r="F377" i="11"/>
  <c r="A377" i="11" s="1"/>
  <c r="E379" i="11" l="1"/>
  <c r="F378" i="11"/>
  <c r="A378" i="11" s="1"/>
  <c r="E380" i="11" l="1"/>
  <c r="F379" i="11"/>
  <c r="A379" i="11" s="1"/>
  <c r="F380" i="11" l="1"/>
  <c r="A380" i="11" s="1"/>
  <c r="E381" i="11"/>
  <c r="E382" i="11" l="1"/>
  <c r="F381" i="11"/>
  <c r="A381" i="11" s="1"/>
  <c r="E383" i="11" l="1"/>
  <c r="F382" i="11"/>
  <c r="A382" i="11" s="1"/>
  <c r="E384" i="11" l="1"/>
  <c r="F383" i="11"/>
  <c r="A383" i="11" s="1"/>
  <c r="F384" i="11" l="1"/>
  <c r="A384" i="11" s="1"/>
  <c r="E385" i="11"/>
  <c r="E386" i="11" l="1"/>
  <c r="F385" i="11"/>
  <c r="A385" i="11" s="1"/>
  <c r="E387" i="11" l="1"/>
  <c r="F386" i="11"/>
  <c r="A386" i="11" s="1"/>
  <c r="E388" i="11" l="1"/>
  <c r="F387" i="11"/>
  <c r="A387" i="11" s="1"/>
  <c r="E389" i="11" l="1"/>
  <c r="F388" i="11"/>
  <c r="A388" i="11" s="1"/>
  <c r="E390" i="11" l="1"/>
  <c r="F389" i="11"/>
  <c r="A389" i="11" s="1"/>
  <c r="E391" i="11" l="1"/>
  <c r="F390" i="11"/>
  <c r="A390" i="11" s="1"/>
  <c r="E392" i="11" l="1"/>
  <c r="F391" i="11"/>
  <c r="A391" i="11" s="1"/>
  <c r="F392" i="11" l="1"/>
  <c r="A392" i="11" s="1"/>
  <c r="E393" i="11"/>
  <c r="E394" i="11" l="1"/>
  <c r="F393" i="11"/>
  <c r="A393" i="11" s="1"/>
  <c r="E395" i="11" l="1"/>
  <c r="F394" i="11"/>
  <c r="A394" i="11" s="1"/>
  <c r="E396" i="11" l="1"/>
  <c r="F395" i="11"/>
  <c r="A395" i="11" s="1"/>
  <c r="F396" i="11" l="1"/>
  <c r="A396" i="11" s="1"/>
  <c r="E397" i="11"/>
  <c r="E398" i="11" l="1"/>
  <c r="F397" i="11"/>
  <c r="A397" i="11" s="1"/>
  <c r="E399" i="11" l="1"/>
  <c r="F398" i="11"/>
  <c r="A398" i="11" s="1"/>
  <c r="E400" i="11" l="1"/>
  <c r="F399" i="11"/>
  <c r="A399" i="11" s="1"/>
  <c r="F400" i="11" l="1"/>
  <c r="A400" i="11" s="1"/>
  <c r="E401" i="11"/>
  <c r="E402" i="11" l="1"/>
  <c r="F401" i="11"/>
  <c r="A401" i="11" s="1"/>
  <c r="E403" i="11" l="1"/>
  <c r="F402" i="11"/>
  <c r="A402" i="11" s="1"/>
  <c r="E404" i="11" l="1"/>
  <c r="F403" i="11"/>
  <c r="A403" i="11" s="1"/>
  <c r="E405" i="11" l="1"/>
  <c r="F404" i="11"/>
  <c r="A404" i="11" s="1"/>
  <c r="E406" i="11" l="1"/>
  <c r="F405" i="11"/>
  <c r="A405" i="11" s="1"/>
  <c r="E407" i="11" l="1"/>
  <c r="F406" i="11"/>
  <c r="A406" i="11" s="1"/>
  <c r="E408" i="11" l="1"/>
  <c r="F407" i="11"/>
  <c r="A407" i="11" s="1"/>
  <c r="E409" i="11" l="1"/>
  <c r="F408" i="11"/>
  <c r="A408" i="11" s="1"/>
  <c r="E410" i="11" l="1"/>
  <c r="F409" i="11"/>
  <c r="A409" i="11" s="1"/>
  <c r="E411" i="11" l="1"/>
  <c r="F410" i="11"/>
  <c r="A410" i="11" s="1"/>
  <c r="E412" i="11" l="1"/>
  <c r="F411" i="11"/>
  <c r="A411" i="11" s="1"/>
  <c r="F412" i="11" l="1"/>
  <c r="A412" i="11" s="1"/>
  <c r="E413" i="11"/>
  <c r="E414" i="11" l="1"/>
  <c r="F413" i="11"/>
  <c r="A413" i="11" s="1"/>
  <c r="E415" i="11" l="1"/>
  <c r="F414" i="11"/>
  <c r="A414" i="11" s="1"/>
  <c r="E416" i="11" l="1"/>
  <c r="F415" i="11"/>
  <c r="A415" i="11" s="1"/>
  <c r="F416" i="11" l="1"/>
  <c r="A416" i="11" s="1"/>
  <c r="E417" i="11"/>
  <c r="E418" i="11" l="1"/>
  <c r="F417" i="11"/>
  <c r="A417" i="11" s="1"/>
  <c r="E419" i="11" l="1"/>
  <c r="F418" i="11"/>
  <c r="A418" i="11" s="1"/>
  <c r="E420" i="11" l="1"/>
  <c r="F419" i="11"/>
  <c r="A419" i="11" s="1"/>
  <c r="E421" i="11" l="1"/>
  <c r="F420" i="11"/>
  <c r="A420" i="11" s="1"/>
  <c r="E422" i="11" l="1"/>
  <c r="F421" i="11"/>
  <c r="A421" i="11" s="1"/>
  <c r="E423" i="11" l="1"/>
  <c r="F422" i="11"/>
  <c r="A422" i="11" s="1"/>
  <c r="E424" i="11" l="1"/>
  <c r="F423" i="11"/>
  <c r="A423" i="11" s="1"/>
  <c r="E425" i="11" l="1"/>
  <c r="F424" i="11"/>
  <c r="A424" i="11" s="1"/>
  <c r="E426" i="11" l="1"/>
  <c r="F425" i="11"/>
  <c r="A425" i="11" s="1"/>
  <c r="E427" i="11" l="1"/>
  <c r="F426" i="11"/>
  <c r="A426" i="11" s="1"/>
  <c r="E428" i="11" l="1"/>
  <c r="F427" i="11"/>
  <c r="A427" i="11" s="1"/>
  <c r="E429" i="11" l="1"/>
  <c r="F428" i="11"/>
  <c r="A428" i="11" s="1"/>
  <c r="E430" i="11" l="1"/>
  <c r="F429" i="11"/>
  <c r="A429" i="11" s="1"/>
  <c r="E431" i="11" l="1"/>
  <c r="F430" i="11"/>
  <c r="A430" i="11" s="1"/>
  <c r="E432" i="11" l="1"/>
  <c r="F431" i="11"/>
  <c r="A431" i="11" s="1"/>
  <c r="F432" i="11" l="1"/>
  <c r="A432" i="11" s="1"/>
  <c r="E433" i="11"/>
  <c r="E434" i="11" l="1"/>
  <c r="F433" i="11"/>
  <c r="A433" i="11" s="1"/>
  <c r="E435" i="11" l="1"/>
  <c r="F434" i="11"/>
  <c r="A434" i="11" s="1"/>
  <c r="E436" i="11" l="1"/>
  <c r="F435" i="11"/>
  <c r="A435" i="11" s="1"/>
  <c r="E437" i="11" l="1"/>
  <c r="F436" i="11"/>
  <c r="A436" i="11" s="1"/>
  <c r="E438" i="11" l="1"/>
  <c r="F437" i="11"/>
  <c r="A437" i="11" s="1"/>
  <c r="E439" i="11" l="1"/>
  <c r="F438" i="11"/>
  <c r="A438" i="11" s="1"/>
  <c r="E440" i="11" l="1"/>
  <c r="F439" i="11"/>
  <c r="A439" i="11" s="1"/>
  <c r="E441" i="11" l="1"/>
  <c r="F440" i="11"/>
  <c r="A440" i="11" s="1"/>
  <c r="E442" i="11" l="1"/>
  <c r="F441" i="11"/>
  <c r="A441" i="11" s="1"/>
  <c r="E443" i="11" l="1"/>
  <c r="F442" i="11"/>
  <c r="A442" i="11" s="1"/>
  <c r="E444" i="11" l="1"/>
  <c r="F443" i="11"/>
  <c r="A443" i="11" s="1"/>
  <c r="F444" i="11" l="1"/>
  <c r="A444" i="11" s="1"/>
  <c r="E445" i="11"/>
  <c r="E446" i="11" l="1"/>
  <c r="F445" i="11"/>
  <c r="A445" i="11" s="1"/>
  <c r="E447" i="11" l="1"/>
  <c r="F446" i="11"/>
  <c r="A446" i="11" s="1"/>
  <c r="E448" i="11" l="1"/>
  <c r="F447" i="11"/>
  <c r="A447" i="11" s="1"/>
  <c r="E449" i="11" l="1"/>
  <c r="F448" i="11"/>
  <c r="A448" i="11" s="1"/>
  <c r="E450" i="11" l="1"/>
  <c r="F449" i="11"/>
  <c r="A449" i="11" s="1"/>
  <c r="E451" i="11" l="1"/>
  <c r="F450" i="11"/>
  <c r="A450" i="11" s="1"/>
  <c r="E452" i="11" l="1"/>
  <c r="F451" i="11"/>
  <c r="A451" i="11" s="1"/>
  <c r="F452" i="11" l="1"/>
  <c r="A452" i="11" s="1"/>
  <c r="E453" i="11"/>
  <c r="E454" i="11" l="1"/>
  <c r="F453" i="11"/>
  <c r="A453" i="11" s="1"/>
  <c r="E455" i="11" l="1"/>
  <c r="F454" i="11"/>
  <c r="A454" i="11" s="1"/>
  <c r="E456" i="11" l="1"/>
  <c r="F455" i="11"/>
  <c r="A455" i="11" s="1"/>
  <c r="E457" i="11" l="1"/>
  <c r="F456" i="11"/>
  <c r="A456" i="11" s="1"/>
  <c r="E458" i="11" l="1"/>
  <c r="F457" i="11"/>
  <c r="A457" i="11" s="1"/>
  <c r="E459" i="11" l="1"/>
  <c r="F458" i="11"/>
  <c r="A458" i="11" s="1"/>
  <c r="E460" i="11" l="1"/>
  <c r="F459" i="11"/>
  <c r="A459" i="11" s="1"/>
  <c r="F460" i="11" l="1"/>
  <c r="A460" i="11" s="1"/>
  <c r="E461" i="11"/>
  <c r="E462" i="11" l="1"/>
  <c r="F461" i="11"/>
  <c r="A461" i="11" s="1"/>
  <c r="E463" i="11" l="1"/>
  <c r="F462" i="11"/>
  <c r="A462" i="11" s="1"/>
  <c r="E464" i="11" l="1"/>
  <c r="F463" i="11"/>
  <c r="A463" i="11" s="1"/>
  <c r="F464" i="11" l="1"/>
  <c r="A464" i="11" s="1"/>
  <c r="E465" i="11"/>
  <c r="E466" i="11" l="1"/>
  <c r="F465" i="11"/>
  <c r="A465" i="11" s="1"/>
  <c r="E467" i="11" l="1"/>
  <c r="F466" i="11"/>
  <c r="A466" i="11" s="1"/>
  <c r="E468" i="11" l="1"/>
  <c r="F467" i="11"/>
  <c r="A467" i="11" s="1"/>
  <c r="F468" i="11" l="1"/>
  <c r="A468" i="11" s="1"/>
  <c r="E469" i="11"/>
  <c r="E470" i="11" l="1"/>
  <c r="F469" i="11"/>
  <c r="A469" i="11" s="1"/>
  <c r="E471" i="11" l="1"/>
  <c r="F470" i="11"/>
  <c r="A470" i="11" s="1"/>
  <c r="E472" i="11" l="1"/>
  <c r="F471" i="11"/>
  <c r="A471" i="11" s="1"/>
  <c r="F472" i="11" l="1"/>
  <c r="A472" i="11" s="1"/>
  <c r="E473" i="11"/>
  <c r="E474" i="11" l="1"/>
  <c r="F473" i="11"/>
  <c r="A473" i="11" s="1"/>
  <c r="E475" i="11" l="1"/>
  <c r="F474" i="11"/>
  <c r="A474" i="11" s="1"/>
  <c r="E476" i="11" l="1"/>
  <c r="F475" i="11"/>
  <c r="A475" i="11" s="1"/>
  <c r="F476" i="11" l="1"/>
  <c r="A476" i="11" s="1"/>
  <c r="E477" i="11"/>
  <c r="E478" i="11" l="1"/>
  <c r="F477" i="11"/>
  <c r="A477" i="11" s="1"/>
  <c r="E479" i="11" l="1"/>
  <c r="F478" i="11"/>
  <c r="A478" i="11" s="1"/>
  <c r="E480" i="11" l="1"/>
  <c r="F479" i="11"/>
  <c r="A479" i="11" s="1"/>
  <c r="F480" i="11" l="1"/>
  <c r="A480" i="11" s="1"/>
  <c r="E481" i="11"/>
  <c r="E482" i="11" l="1"/>
  <c r="F481" i="11"/>
  <c r="A481" i="11" s="1"/>
  <c r="E483" i="11" l="1"/>
  <c r="F482" i="11"/>
  <c r="A482" i="11" s="1"/>
  <c r="E484" i="11" l="1"/>
  <c r="F483" i="11"/>
  <c r="A483" i="11" s="1"/>
  <c r="F484" i="11" l="1"/>
  <c r="A484" i="11" s="1"/>
  <c r="E485" i="11"/>
  <c r="E486" i="11" l="1"/>
  <c r="F485" i="11"/>
  <c r="A485" i="11" s="1"/>
  <c r="E487" i="11" l="1"/>
  <c r="F486" i="11"/>
  <c r="A486" i="11" s="1"/>
  <c r="E488" i="11" l="1"/>
  <c r="F487" i="11"/>
  <c r="A487" i="11" s="1"/>
  <c r="F488" i="11" l="1"/>
  <c r="A488" i="11" s="1"/>
  <c r="E489" i="11"/>
  <c r="E490" i="11" l="1"/>
  <c r="F489" i="11"/>
  <c r="A489" i="11" s="1"/>
  <c r="E491" i="11" l="1"/>
  <c r="F490" i="11"/>
  <c r="A490" i="11" s="1"/>
  <c r="E492" i="11" l="1"/>
  <c r="F491" i="11"/>
  <c r="A491" i="11" s="1"/>
  <c r="F492" i="11" l="1"/>
  <c r="A492" i="11" s="1"/>
  <c r="E493" i="11"/>
  <c r="E494" i="11" l="1"/>
  <c r="F493" i="11"/>
  <c r="A493" i="11" s="1"/>
  <c r="E495" i="11" l="1"/>
  <c r="F494" i="11"/>
  <c r="A494" i="11" s="1"/>
  <c r="E496" i="11" l="1"/>
  <c r="F495" i="11"/>
  <c r="A495" i="11" s="1"/>
  <c r="F496" i="11" l="1"/>
  <c r="A496" i="11" s="1"/>
  <c r="E497" i="11"/>
  <c r="E498" i="11" l="1"/>
  <c r="F497" i="11"/>
  <c r="A497" i="11" s="1"/>
  <c r="E499" i="11" l="1"/>
  <c r="F498" i="11"/>
  <c r="A498" i="11" s="1"/>
  <c r="E500" i="11" l="1"/>
  <c r="F499" i="11"/>
  <c r="A499" i="11" s="1"/>
  <c r="E501" i="11" l="1"/>
  <c r="F500" i="11"/>
  <c r="A500" i="11" s="1"/>
  <c r="E502" i="11" l="1"/>
  <c r="F501" i="11"/>
  <c r="A501" i="11" s="1"/>
  <c r="E503" i="11" l="1"/>
  <c r="F502" i="11"/>
  <c r="A502" i="11" s="1"/>
  <c r="E504" i="11" l="1"/>
  <c r="F503" i="11"/>
  <c r="A503" i="11" s="1"/>
  <c r="F504" i="11" l="1"/>
  <c r="A504" i="11" s="1"/>
  <c r="E505" i="11"/>
  <c r="E506" i="11" l="1"/>
  <c r="F505" i="11"/>
  <c r="A505" i="11" s="1"/>
  <c r="E507" i="11" l="1"/>
  <c r="F506" i="11"/>
  <c r="A506" i="11" s="1"/>
  <c r="E508" i="11" l="1"/>
  <c r="F507" i="11"/>
  <c r="A507" i="11" s="1"/>
  <c r="E509" i="11" l="1"/>
  <c r="F508" i="11"/>
  <c r="A508" i="11" s="1"/>
  <c r="E510" i="11" l="1"/>
  <c r="F509" i="11"/>
  <c r="A509" i="11" s="1"/>
  <c r="E511" i="11" l="1"/>
  <c r="F510" i="11"/>
  <c r="A510" i="11" s="1"/>
  <c r="E512" i="11" l="1"/>
  <c r="F511" i="11"/>
  <c r="A511" i="11" s="1"/>
  <c r="E513" i="11" l="1"/>
  <c r="F512" i="11"/>
  <c r="A512" i="11" s="1"/>
  <c r="E514" i="11" l="1"/>
  <c r="F513" i="11"/>
  <c r="A513" i="11" s="1"/>
  <c r="E515" i="11" l="1"/>
  <c r="F514" i="11"/>
  <c r="A514" i="11" s="1"/>
  <c r="E516" i="11" l="1"/>
  <c r="F515" i="11"/>
  <c r="A515" i="11" s="1"/>
  <c r="E517" i="11" l="1"/>
  <c r="F516" i="11"/>
  <c r="A516" i="11" s="1"/>
  <c r="E518" i="11" l="1"/>
  <c r="F517" i="11"/>
  <c r="A517" i="11" s="1"/>
  <c r="E519" i="11" l="1"/>
  <c r="F518" i="11"/>
  <c r="A518" i="11" s="1"/>
  <c r="E520" i="11" l="1"/>
  <c r="F519" i="11"/>
  <c r="A519" i="11" s="1"/>
  <c r="E521" i="11" l="1"/>
  <c r="F520" i="11"/>
  <c r="A520" i="11" s="1"/>
  <c r="E522" i="11" l="1"/>
  <c r="F521" i="11"/>
  <c r="A521" i="11" s="1"/>
  <c r="E523" i="11" l="1"/>
  <c r="F522" i="11"/>
  <c r="A522" i="11" s="1"/>
  <c r="E524" i="11" l="1"/>
  <c r="F523" i="11"/>
  <c r="A523" i="11" s="1"/>
  <c r="E525" i="11" l="1"/>
  <c r="F524" i="11"/>
  <c r="A524" i="11" s="1"/>
  <c r="E526" i="11" l="1"/>
  <c r="F525" i="11"/>
  <c r="A525" i="11" s="1"/>
  <c r="E527" i="11" l="1"/>
  <c r="F526" i="11"/>
  <c r="A526" i="11" s="1"/>
  <c r="E528" i="11" l="1"/>
  <c r="F527" i="11"/>
  <c r="A527" i="11" s="1"/>
  <c r="E529" i="11" l="1"/>
  <c r="F528" i="11"/>
  <c r="A528" i="11" s="1"/>
  <c r="E530" i="11" l="1"/>
  <c r="F529" i="11"/>
  <c r="A529" i="11" s="1"/>
  <c r="E531" i="11" l="1"/>
  <c r="F530" i="11"/>
  <c r="A530" i="11" s="1"/>
  <c r="E532" i="11" l="1"/>
  <c r="F531" i="11"/>
  <c r="A531" i="11" s="1"/>
  <c r="E533" i="11" l="1"/>
  <c r="F532" i="11"/>
  <c r="A532" i="11" s="1"/>
  <c r="E534" i="11" l="1"/>
  <c r="F533" i="11"/>
  <c r="A533" i="11" s="1"/>
  <c r="E535" i="11" l="1"/>
  <c r="F534" i="11"/>
  <c r="A534" i="11" s="1"/>
  <c r="E536" i="11" l="1"/>
  <c r="F535" i="11"/>
  <c r="A535" i="11" s="1"/>
  <c r="F536" i="11" l="1"/>
  <c r="A536" i="11" s="1"/>
  <c r="E537" i="11"/>
  <c r="E538" i="11" l="1"/>
  <c r="F537" i="11"/>
  <c r="A537" i="11" s="1"/>
  <c r="E539" i="11" l="1"/>
  <c r="F538" i="11"/>
  <c r="A538" i="11" s="1"/>
  <c r="E540" i="11" l="1"/>
  <c r="F539" i="11"/>
  <c r="A539" i="11" s="1"/>
  <c r="F540" i="11" l="1"/>
  <c r="A540" i="11" s="1"/>
  <c r="E541" i="11"/>
  <c r="E542" i="11" l="1"/>
  <c r="F541" i="11"/>
  <c r="A541" i="11" s="1"/>
  <c r="E543" i="11" l="1"/>
  <c r="F542" i="11"/>
  <c r="A542" i="11" s="1"/>
  <c r="E544" i="11" l="1"/>
  <c r="F543" i="11"/>
  <c r="A543" i="11" s="1"/>
  <c r="E545" i="11" l="1"/>
  <c r="F544" i="11"/>
  <c r="A544" i="11" s="1"/>
  <c r="E546" i="11" l="1"/>
  <c r="F545" i="11"/>
  <c r="A545" i="11" s="1"/>
  <c r="E547" i="11" l="1"/>
  <c r="F546" i="11"/>
  <c r="A546" i="11" s="1"/>
  <c r="E548" i="11" l="1"/>
  <c r="F547" i="11"/>
  <c r="A547" i="11" s="1"/>
  <c r="F548" i="11" l="1"/>
  <c r="A548" i="11" s="1"/>
  <c r="E549" i="11"/>
  <c r="E550" i="11" l="1"/>
  <c r="F549" i="11"/>
  <c r="A549" i="11" s="1"/>
  <c r="E551" i="11" l="1"/>
  <c r="F550" i="11"/>
  <c r="A550" i="11" s="1"/>
  <c r="E552" i="11" l="1"/>
  <c r="F551" i="11"/>
  <c r="A551" i="11" s="1"/>
  <c r="F552" i="11" l="1"/>
  <c r="A552" i="11" s="1"/>
  <c r="E553" i="11"/>
  <c r="E554" i="11" l="1"/>
  <c r="F553" i="11"/>
  <c r="A553" i="11" s="1"/>
  <c r="E555" i="11" l="1"/>
  <c r="F554" i="11"/>
  <c r="A554" i="11" s="1"/>
  <c r="E556" i="11" l="1"/>
  <c r="F555" i="11"/>
  <c r="A555" i="11" s="1"/>
  <c r="F556" i="11" l="1"/>
  <c r="A556" i="11" s="1"/>
  <c r="E557" i="11"/>
  <c r="E558" i="11" l="1"/>
  <c r="F557" i="11"/>
  <c r="A557" i="11" s="1"/>
  <c r="E559" i="11" l="1"/>
  <c r="F558" i="11"/>
  <c r="A558" i="11" s="1"/>
  <c r="E560" i="11" l="1"/>
  <c r="F559" i="11"/>
  <c r="A559" i="11" s="1"/>
  <c r="F560" i="11" l="1"/>
  <c r="A560" i="11" s="1"/>
  <c r="E561" i="11"/>
  <c r="E562" i="11" l="1"/>
  <c r="F561" i="11"/>
  <c r="A561" i="11" s="1"/>
  <c r="E563" i="11" l="1"/>
  <c r="F562" i="11"/>
  <c r="A562" i="11" s="1"/>
  <c r="E564" i="11" l="1"/>
  <c r="F563" i="11"/>
  <c r="A563" i="11" s="1"/>
  <c r="F564" i="11" l="1"/>
  <c r="A564" i="11" s="1"/>
  <c r="E565" i="11"/>
  <c r="E566" i="11" l="1"/>
  <c r="F565" i="11"/>
  <c r="A565" i="11" s="1"/>
  <c r="E567" i="11" l="1"/>
  <c r="F566" i="11"/>
  <c r="A566" i="11" s="1"/>
  <c r="E568" i="11" l="1"/>
  <c r="F567" i="11"/>
  <c r="A567" i="11" s="1"/>
  <c r="F568" i="11" l="1"/>
  <c r="A568" i="11" s="1"/>
  <c r="E569" i="11"/>
  <c r="E570" i="11" l="1"/>
  <c r="F569" i="11"/>
  <c r="A569" i="11" s="1"/>
  <c r="E571" i="11" l="1"/>
  <c r="F570" i="11"/>
  <c r="A570" i="11" s="1"/>
  <c r="E572" i="11" l="1"/>
  <c r="F571" i="11"/>
  <c r="A571" i="11" s="1"/>
  <c r="F572" i="11" l="1"/>
  <c r="A572" i="11" s="1"/>
  <c r="E573" i="11"/>
  <c r="E574" i="11" l="1"/>
  <c r="F573" i="11"/>
  <c r="A573" i="11" s="1"/>
  <c r="E575" i="11" l="1"/>
  <c r="F574" i="11"/>
  <c r="A574" i="11" s="1"/>
  <c r="E576" i="11" l="1"/>
  <c r="F575" i="11"/>
  <c r="A575" i="11" s="1"/>
  <c r="F576" i="11" l="1"/>
  <c r="A576" i="11" s="1"/>
  <c r="E577" i="11"/>
  <c r="E578" i="11" l="1"/>
  <c r="F577" i="11"/>
  <c r="A577" i="11" s="1"/>
  <c r="E579" i="11" l="1"/>
  <c r="F578" i="11"/>
  <c r="A578" i="11" s="1"/>
  <c r="E580" i="11" l="1"/>
  <c r="F579" i="11"/>
  <c r="A579" i="11" s="1"/>
  <c r="E581" i="11" l="1"/>
  <c r="F580" i="11"/>
  <c r="A580" i="11" s="1"/>
  <c r="E582" i="11" l="1"/>
  <c r="F581" i="11"/>
  <c r="A581" i="11" s="1"/>
  <c r="E583" i="11" l="1"/>
  <c r="F582" i="11"/>
  <c r="A582" i="11" s="1"/>
  <c r="E584" i="11" l="1"/>
  <c r="F583" i="11"/>
  <c r="A583" i="11" s="1"/>
  <c r="E585" i="11" l="1"/>
  <c r="F584" i="11"/>
  <c r="A584" i="11" s="1"/>
  <c r="E586" i="11" l="1"/>
  <c r="F585" i="11"/>
  <c r="A585" i="11" s="1"/>
  <c r="E587" i="11" l="1"/>
  <c r="F586" i="11"/>
  <c r="A586" i="11" s="1"/>
  <c r="E588" i="11" l="1"/>
  <c r="F587" i="11"/>
  <c r="A587" i="11" s="1"/>
  <c r="E589" i="11" l="1"/>
  <c r="F588" i="11"/>
  <c r="A588" i="11" s="1"/>
  <c r="E590" i="11" l="1"/>
  <c r="F589" i="11"/>
  <c r="A589" i="11" s="1"/>
  <c r="F590" i="11" l="1"/>
  <c r="A590" i="11" s="1"/>
  <c r="E591" i="11"/>
  <c r="E592" i="11" l="1"/>
  <c r="F591" i="11"/>
  <c r="A591" i="11" s="1"/>
  <c r="F592" i="11" l="1"/>
  <c r="A592" i="11" s="1"/>
  <c r="E593" i="11"/>
  <c r="E594" i="11" l="1"/>
  <c r="F593" i="11"/>
  <c r="A593" i="11" s="1"/>
  <c r="E595" i="11" l="1"/>
  <c r="F594" i="11"/>
  <c r="A594" i="11" s="1"/>
  <c r="E596" i="11" l="1"/>
  <c r="F595" i="11"/>
  <c r="A595" i="11" s="1"/>
  <c r="E597" i="11" l="1"/>
  <c r="F596" i="11"/>
  <c r="A596" i="11" s="1"/>
  <c r="E598" i="11" l="1"/>
  <c r="F597" i="11"/>
  <c r="A597" i="11" s="1"/>
  <c r="E599" i="11" l="1"/>
  <c r="F598" i="11"/>
  <c r="A598" i="11" s="1"/>
  <c r="E600" i="11" l="1"/>
  <c r="F599" i="11"/>
  <c r="A599" i="11" s="1"/>
  <c r="E601" i="11" l="1"/>
  <c r="F600" i="11"/>
  <c r="A600" i="11" s="1"/>
  <c r="E602" i="11" l="1"/>
  <c r="F601" i="11"/>
  <c r="A601" i="11" s="1"/>
  <c r="F602" i="11" l="1"/>
  <c r="A602" i="11" s="1"/>
  <c r="E603" i="11"/>
  <c r="E604" i="11" l="1"/>
  <c r="F603" i="11"/>
  <c r="A603" i="11" s="1"/>
  <c r="E605" i="11" l="1"/>
  <c r="F604" i="11"/>
  <c r="A604" i="11" s="1"/>
  <c r="E606" i="11" l="1"/>
  <c r="F605" i="11"/>
  <c r="A605" i="11" s="1"/>
  <c r="E607" i="11" l="1"/>
  <c r="F606" i="11"/>
  <c r="A606" i="11" s="1"/>
  <c r="E608" i="11" l="1"/>
  <c r="F607" i="11"/>
  <c r="A607" i="11" s="1"/>
  <c r="E609" i="11" l="1"/>
  <c r="F608" i="11"/>
  <c r="A608" i="11" s="1"/>
  <c r="E610" i="11" l="1"/>
  <c r="F609" i="11"/>
  <c r="A609" i="11" s="1"/>
  <c r="E611" i="11" l="1"/>
  <c r="F610" i="11"/>
  <c r="A610" i="11" s="1"/>
  <c r="E612" i="11" l="1"/>
  <c r="F611" i="11"/>
  <c r="A611" i="11" s="1"/>
  <c r="E613" i="11" l="1"/>
  <c r="F612" i="11"/>
  <c r="A612" i="11" s="1"/>
  <c r="E614" i="11" l="1"/>
  <c r="F613" i="11"/>
  <c r="A613" i="11" s="1"/>
  <c r="E615" i="11" l="1"/>
  <c r="F614" i="11"/>
  <c r="A614" i="11" s="1"/>
  <c r="E616" i="11" l="1"/>
  <c r="F615" i="11"/>
  <c r="A615" i="11" s="1"/>
  <c r="E617" i="11" l="1"/>
  <c r="F616" i="11"/>
  <c r="A616" i="11" s="1"/>
  <c r="E618" i="11" l="1"/>
  <c r="F617" i="11"/>
  <c r="A617" i="11" s="1"/>
  <c r="E619" i="11" l="1"/>
  <c r="F618" i="11"/>
  <c r="A618" i="11" s="1"/>
  <c r="E620" i="11" l="1"/>
  <c r="F619" i="11"/>
  <c r="A619" i="11" s="1"/>
  <c r="E621" i="11" l="1"/>
  <c r="F620" i="11"/>
  <c r="A620" i="11" s="1"/>
  <c r="E622" i="11" l="1"/>
  <c r="F621" i="11"/>
  <c r="A621" i="11" s="1"/>
  <c r="F622" i="11" l="1"/>
  <c r="A622" i="11" s="1"/>
  <c r="E623" i="11"/>
  <c r="E624" i="11" l="1"/>
  <c r="F623" i="11"/>
  <c r="A623" i="11" s="1"/>
  <c r="F624" i="11" l="1"/>
  <c r="A624" i="11" s="1"/>
  <c r="E625" i="11"/>
  <c r="E626" i="11" l="1"/>
  <c r="F625" i="11"/>
  <c r="A625" i="11" s="1"/>
  <c r="E627" i="11" l="1"/>
  <c r="F626" i="11"/>
  <c r="A626" i="11" s="1"/>
  <c r="E628" i="11" l="1"/>
  <c r="F627" i="11"/>
  <c r="A627" i="11" s="1"/>
  <c r="E629" i="11" l="1"/>
  <c r="F628" i="11"/>
  <c r="A628" i="11" s="1"/>
  <c r="E630" i="11" l="1"/>
  <c r="F629" i="11"/>
  <c r="A629" i="11" s="1"/>
  <c r="F630" i="11" l="1"/>
  <c r="A630" i="11" s="1"/>
  <c r="E631" i="11"/>
  <c r="E632" i="11" l="1"/>
  <c r="F631" i="11"/>
  <c r="A631" i="11" s="1"/>
  <c r="E633" i="11" l="1"/>
  <c r="F632" i="11"/>
  <c r="A632" i="11" s="1"/>
  <c r="E634" i="11" l="1"/>
  <c r="F633" i="11"/>
  <c r="A633" i="11" s="1"/>
  <c r="E635" i="11" l="1"/>
  <c r="F634" i="11"/>
  <c r="A634" i="11" s="1"/>
  <c r="E636" i="11" l="1"/>
  <c r="F635" i="11"/>
  <c r="A635" i="11" s="1"/>
  <c r="E637" i="11" l="1"/>
  <c r="F636" i="11"/>
  <c r="A636" i="11" s="1"/>
  <c r="E638" i="11" l="1"/>
  <c r="F637" i="11"/>
  <c r="A637" i="11" s="1"/>
  <c r="E639" i="11" l="1"/>
  <c r="F638" i="11"/>
  <c r="A638" i="11" s="1"/>
  <c r="E640" i="11" l="1"/>
  <c r="F639" i="11"/>
  <c r="A639" i="11" s="1"/>
  <c r="F640" i="11" l="1"/>
  <c r="A640" i="11" s="1"/>
  <c r="E641" i="11"/>
  <c r="E642" i="11" l="1"/>
  <c r="F641" i="11"/>
  <c r="A641" i="11" s="1"/>
  <c r="E643" i="11" l="1"/>
  <c r="F642" i="11"/>
  <c r="A642" i="11" s="1"/>
  <c r="E644" i="11" l="1"/>
  <c r="F643" i="11"/>
  <c r="A643" i="11" s="1"/>
  <c r="E645" i="11" l="1"/>
  <c r="F644" i="11"/>
  <c r="A644" i="11" s="1"/>
  <c r="E646" i="11" l="1"/>
  <c r="F645" i="11"/>
  <c r="A645" i="11" s="1"/>
  <c r="E647" i="11" l="1"/>
  <c r="F646" i="11"/>
  <c r="A646" i="11" s="1"/>
  <c r="E648" i="11" l="1"/>
  <c r="F647" i="11"/>
  <c r="A647" i="11" s="1"/>
  <c r="E649" i="11" l="1"/>
  <c r="F648" i="11"/>
  <c r="A648" i="11" s="1"/>
  <c r="E650" i="11" l="1"/>
  <c r="F649" i="11"/>
  <c r="A649" i="11" s="1"/>
  <c r="E651" i="11" l="1"/>
  <c r="F650" i="11"/>
  <c r="A650" i="11" s="1"/>
  <c r="E652" i="11" l="1"/>
  <c r="F651" i="11"/>
  <c r="A651" i="11" s="1"/>
  <c r="E653" i="11" l="1"/>
  <c r="F652" i="11"/>
  <c r="A652" i="11" s="1"/>
  <c r="E654" i="11" l="1"/>
  <c r="F653" i="11"/>
  <c r="A653" i="11" s="1"/>
  <c r="E655" i="11" l="1"/>
  <c r="F654" i="11"/>
  <c r="A654" i="11" s="1"/>
  <c r="E656" i="11" l="1"/>
  <c r="F655" i="11"/>
  <c r="A655" i="11" s="1"/>
  <c r="E657" i="11" l="1"/>
  <c r="F656" i="11"/>
  <c r="A656" i="11" s="1"/>
  <c r="E658" i="11" l="1"/>
  <c r="F657" i="11"/>
  <c r="A657" i="11" s="1"/>
  <c r="E659" i="11" l="1"/>
  <c r="F658" i="11"/>
  <c r="A658" i="11" s="1"/>
  <c r="E660" i="11" l="1"/>
  <c r="F659" i="11"/>
  <c r="A659" i="11" s="1"/>
  <c r="E661" i="11" l="1"/>
  <c r="F660" i="11"/>
  <c r="A660" i="11" s="1"/>
  <c r="E662" i="11" l="1"/>
  <c r="F661" i="11"/>
  <c r="A661" i="11" s="1"/>
  <c r="E663" i="11" l="1"/>
  <c r="F662" i="11"/>
  <c r="A662" i="11" s="1"/>
  <c r="E664" i="11" l="1"/>
  <c r="F663" i="11"/>
  <c r="A663" i="11" s="1"/>
  <c r="E665" i="11" l="1"/>
  <c r="F664" i="11"/>
  <c r="A664" i="11" s="1"/>
  <c r="E666" i="11" l="1"/>
  <c r="F665" i="11"/>
  <c r="A665" i="11" s="1"/>
  <c r="E667" i="11" l="1"/>
  <c r="F666" i="11"/>
  <c r="A666" i="11" s="1"/>
  <c r="E668" i="11" l="1"/>
  <c r="F667" i="11"/>
  <c r="A667" i="11" s="1"/>
  <c r="E669" i="11" l="1"/>
  <c r="F668" i="11"/>
  <c r="A668" i="11" s="1"/>
  <c r="E670" i="11" l="1"/>
  <c r="F669" i="11"/>
  <c r="A669" i="11" s="1"/>
  <c r="F670" i="11" l="1"/>
  <c r="A670" i="11" s="1"/>
  <c r="E671" i="11"/>
  <c r="E672" i="11" l="1"/>
  <c r="F671" i="11"/>
  <c r="A671" i="11" s="1"/>
  <c r="E673" i="11" l="1"/>
  <c r="F672" i="11"/>
  <c r="A672" i="11" s="1"/>
  <c r="E674" i="11" l="1"/>
  <c r="F673" i="11"/>
  <c r="A673" i="11" s="1"/>
  <c r="E675" i="11" l="1"/>
  <c r="F674" i="11"/>
  <c r="A674" i="11" s="1"/>
  <c r="E676" i="11" l="1"/>
  <c r="F675" i="11"/>
  <c r="A675" i="11" s="1"/>
  <c r="F676" i="11" l="1"/>
  <c r="A676" i="11" s="1"/>
  <c r="E677" i="11"/>
  <c r="E678" i="11" l="1"/>
  <c r="F677" i="11"/>
  <c r="A677" i="11" s="1"/>
  <c r="E679" i="11" l="1"/>
  <c r="F678" i="11"/>
  <c r="A678" i="11" s="1"/>
  <c r="F679" i="11" l="1"/>
  <c r="A679" i="11" s="1"/>
  <c r="E680" i="11"/>
  <c r="E681" i="11" l="1"/>
  <c r="F680" i="11"/>
  <c r="A680" i="11" s="1"/>
  <c r="E682" i="11" l="1"/>
  <c r="F681" i="11"/>
  <c r="A681" i="11" s="1"/>
  <c r="E683" i="11" l="1"/>
  <c r="F682" i="11"/>
  <c r="A682" i="11" s="1"/>
  <c r="E684" i="11" l="1"/>
  <c r="F683" i="11"/>
  <c r="A683" i="11" s="1"/>
  <c r="E685" i="11" l="1"/>
  <c r="F684" i="11"/>
  <c r="A684" i="11" s="1"/>
  <c r="E686" i="11" l="1"/>
  <c r="F685" i="11"/>
  <c r="A685" i="11" s="1"/>
  <c r="E687" i="11" l="1"/>
  <c r="F686" i="11"/>
  <c r="A686" i="11" s="1"/>
  <c r="E688" i="11" l="1"/>
  <c r="F687" i="11"/>
  <c r="A687" i="11" s="1"/>
  <c r="E689" i="11" l="1"/>
  <c r="F688" i="11"/>
  <c r="A688" i="11" s="1"/>
  <c r="E690" i="11" l="1"/>
  <c r="F689" i="11"/>
  <c r="A689" i="11" s="1"/>
  <c r="E691" i="11" l="1"/>
  <c r="F690" i="11"/>
  <c r="A690" i="11" s="1"/>
  <c r="E692" i="11" l="1"/>
  <c r="F691" i="11"/>
  <c r="A691" i="11" s="1"/>
  <c r="E693" i="11" l="1"/>
  <c r="F692" i="11"/>
  <c r="A692" i="11" s="1"/>
  <c r="E694" i="11" l="1"/>
  <c r="F693" i="11"/>
  <c r="A693" i="11" s="1"/>
  <c r="E695" i="11" l="1"/>
  <c r="F695" i="11" s="1"/>
  <c r="A695" i="11" s="1"/>
  <c r="F694" i="11"/>
  <c r="A694" i="11" s="1"/>
</calcChain>
</file>

<file path=xl/sharedStrings.xml><?xml version="1.0" encoding="utf-8"?>
<sst xmlns="http://schemas.openxmlformats.org/spreadsheetml/2006/main" count="4633" uniqueCount="2536">
  <si>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</si>
  <si>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</si>
  <si>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</si>
  <si>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</si>
  <si>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</si>
  <si>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</si>
  <si>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</si>
  <si>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</si>
  <si>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</si>
  <si>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</si>
  <si>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</si>
  <si>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</si>
  <si>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</si>
  <si>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</si>
  <si>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</si>
  <si>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</si>
  <si>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</si>
  <si>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</si>
  <si>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</si>
  <si>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</si>
  <si>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</si>
  <si>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</si>
  <si>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</si>
  <si>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</si>
  <si>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</si>
  <si>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</si>
  <si>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</si>
  <si>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</si>
  <si>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</si>
  <si>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</si>
  <si>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</si>
  <si>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</si>
  <si>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</si>
  <si>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</si>
  <si>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</si>
  <si>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</si>
  <si>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</si>
  <si>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</si>
  <si>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</si>
  <si>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</si>
  <si>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</si>
  <si>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</si>
  <si>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</si>
  <si>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</si>
  <si>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</si>
  <si>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</si>
  <si>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</si>
  <si>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</si>
  <si>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</si>
  <si>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</si>
  <si>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</si>
  <si>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</si>
  <si>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</si>
  <si>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</si>
  <si>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</si>
  <si>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</si>
  <si>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</si>
  <si>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</si>
  <si>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</si>
  <si>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</si>
  <si>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</si>
  <si>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</si>
  <si>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</si>
  <si>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</si>
  <si>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</si>
  <si>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</si>
  <si>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</si>
  <si>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</si>
  <si>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</si>
  <si>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</si>
  <si>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</si>
  <si>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</si>
  <si>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</si>
  <si>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</si>
  <si>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</si>
  <si>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</si>
  <si>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</si>
  <si>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</si>
  <si>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</si>
  <si>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</si>
  <si>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</si>
  <si>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</si>
  <si>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</si>
  <si>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</si>
  <si>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</si>
  <si>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</si>
  <si>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</si>
  <si>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</si>
  <si>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</si>
  <si>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</si>
  <si>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</si>
  <si>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</si>
  <si>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</si>
  <si>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</si>
  <si>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</si>
  <si>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</si>
  <si>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</si>
  <si>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</si>
  <si>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</si>
  <si>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</si>
  <si>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</si>
  <si>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</si>
  <si>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</si>
  <si>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</si>
  <si>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</si>
  <si>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</si>
  <si>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</si>
  <si>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</si>
  <si>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</si>
  <si>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</si>
  <si>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</si>
  <si>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</si>
  <si>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</si>
  <si>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</si>
  <si>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</si>
  <si>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</si>
  <si>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</si>
  <si>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</si>
  <si>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</si>
  <si>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</si>
  <si>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</si>
  <si>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</si>
  <si>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</si>
  <si>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</si>
  <si>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</si>
  <si>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</si>
  <si>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</si>
  <si>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</si>
  <si>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</si>
  <si>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</si>
  <si>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</si>
  <si>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</si>
  <si>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</si>
  <si>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</si>
  <si>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</si>
  <si>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</si>
  <si>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</si>
  <si>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</si>
  <si>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</si>
  <si>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</si>
  <si>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</si>
  <si>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</si>
  <si>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</si>
  <si>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</si>
  <si>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</si>
  <si>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</si>
  <si>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</si>
  <si>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</si>
  <si>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</si>
  <si>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</si>
  <si>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</si>
  <si>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</si>
  <si>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</si>
  <si>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</si>
  <si>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</si>
  <si>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</si>
  <si>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</si>
  <si>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</si>
  <si>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</si>
  <si>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</si>
  <si>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</si>
  <si>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</si>
  <si>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</si>
  <si>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</si>
  <si>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</si>
  <si>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</si>
  <si>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</si>
  <si>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</si>
  <si>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</si>
  <si>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</si>
  <si>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</si>
  <si>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</si>
  <si>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</si>
  <si>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</si>
  <si>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</si>
  <si>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</si>
  <si>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</si>
  <si>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</si>
  <si>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</si>
  <si>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</si>
  <si>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</si>
  <si>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</si>
  <si>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</si>
  <si>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</si>
  <si>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</si>
  <si>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</si>
  <si>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</si>
  <si>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</si>
  <si>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</si>
  <si>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</si>
  <si>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</si>
  <si>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</si>
  <si>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</si>
  <si>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</si>
  <si>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</si>
  <si>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</si>
  <si>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</si>
  <si>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</si>
  <si>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</si>
  <si>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</si>
  <si>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</si>
  <si>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</si>
  <si>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</si>
  <si>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</si>
  <si>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</si>
  <si>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</si>
  <si>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</si>
  <si>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</si>
  <si>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</si>
  <si>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</si>
  <si>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</si>
  <si>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</si>
  <si>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</si>
  <si>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</si>
  <si>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</si>
  <si>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</si>
  <si>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</si>
  <si>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</si>
  <si>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</si>
  <si>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</si>
  <si>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</si>
  <si>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</si>
  <si>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</si>
  <si>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</si>
  <si>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</si>
  <si>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</si>
  <si>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</si>
  <si>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</si>
  <si>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</si>
  <si>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</si>
  <si>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</si>
  <si>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</si>
  <si>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</si>
  <si>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</si>
  <si>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</si>
  <si>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</si>
  <si>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</si>
  <si>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</si>
  <si>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</si>
  <si>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</si>
  <si>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</si>
  <si>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</si>
  <si>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</si>
  <si>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</si>
  <si>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</si>
  <si>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</si>
  <si>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</si>
  <si>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</si>
  <si>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</si>
  <si>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</si>
  <si>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</si>
  <si>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</si>
  <si>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</si>
  <si>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</si>
  <si>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</si>
  <si>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</si>
  <si>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</si>
  <si>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</si>
  <si>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</si>
  <si>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</si>
  <si>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</si>
  <si>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</si>
  <si>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</si>
  <si>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</si>
  <si>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</si>
  <si>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</si>
  <si>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</si>
  <si>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</si>
  <si>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</si>
  <si>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</si>
  <si>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</si>
  <si>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</si>
  <si>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</si>
  <si>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</si>
  <si>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</si>
  <si>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</si>
  <si>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</si>
  <si>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</si>
  <si>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</si>
  <si>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</si>
  <si>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</si>
  <si>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</si>
  <si>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</si>
  <si>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</si>
  <si>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</si>
  <si>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</si>
  <si>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</si>
  <si>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</si>
  <si>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</si>
  <si>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</si>
  <si>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</si>
  <si>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</si>
  <si>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</si>
  <si>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</si>
  <si>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</si>
  <si>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</si>
  <si>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</si>
  <si>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</si>
  <si>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</si>
  <si>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</si>
  <si>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</si>
  <si>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</si>
  <si>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</si>
  <si>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</si>
  <si>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</si>
  <si>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</si>
  <si>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</si>
  <si>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</si>
  <si>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</si>
  <si>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</si>
  <si>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</si>
  <si>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</si>
  <si>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</si>
  <si>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</si>
  <si>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</si>
  <si>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</si>
  <si>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</si>
  <si>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</si>
  <si>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</si>
  <si>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</si>
  <si>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</si>
  <si>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</si>
  <si>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</si>
  <si>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</si>
  <si>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</si>
  <si>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</si>
  <si>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</si>
  <si>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</si>
  <si>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</si>
  <si>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</si>
  <si>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</si>
  <si>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</si>
  <si>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</si>
  <si>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</si>
  <si>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</si>
  <si>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</si>
  <si>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</si>
  <si>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</si>
  <si>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</si>
  <si>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</si>
  <si>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</si>
  <si>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</si>
  <si>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</si>
  <si>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</si>
  <si>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</si>
  <si>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</si>
  <si>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</si>
  <si>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</si>
  <si>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</si>
  <si>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</si>
  <si>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</si>
  <si>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</si>
  <si>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</si>
  <si>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</si>
  <si>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</si>
  <si>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</si>
  <si>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</si>
  <si>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</si>
  <si>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</si>
  <si>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</si>
  <si>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</si>
  <si>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</si>
  <si>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</si>
  <si>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</si>
  <si>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</si>
  <si>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</si>
  <si>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</si>
  <si>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</si>
  <si>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</si>
  <si>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</si>
  <si>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</si>
  <si>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</si>
  <si>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</si>
  <si>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</si>
  <si>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</si>
  <si>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</si>
  <si>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</si>
  <si>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</si>
  <si>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</si>
  <si>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</si>
  <si>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</si>
  <si>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</si>
  <si>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</si>
  <si>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</si>
  <si>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</si>
  <si>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</si>
  <si>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</si>
  <si>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</si>
  <si>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</si>
  <si>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</si>
  <si>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</si>
  <si>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</si>
  <si>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</si>
  <si>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</si>
  <si>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</si>
  <si>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</si>
  <si>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</si>
  <si>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</si>
  <si>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</si>
  <si>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</si>
  <si>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</si>
  <si>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</si>
  <si>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</si>
  <si>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</si>
  <si>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</si>
  <si>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</si>
  <si>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</si>
  <si>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</si>
  <si>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</si>
  <si>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</si>
  <si>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</si>
  <si>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</si>
  <si>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</si>
  <si>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</si>
  <si>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</si>
  <si>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</si>
  <si>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</si>
  <si>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</si>
  <si>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</si>
  <si>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</si>
  <si>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</si>
  <si>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</si>
  <si>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</si>
  <si>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</si>
  <si>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</si>
  <si>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</si>
  <si>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</si>
  <si>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</si>
  <si>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</si>
  <si>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</si>
  <si>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</si>
  <si>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</si>
  <si>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</si>
  <si>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</si>
  <si>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</si>
  <si>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</si>
  <si>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</si>
  <si>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</si>
  <si>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</si>
  <si>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</si>
  <si>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</si>
  <si>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</si>
  <si>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</si>
  <si>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</si>
  <si>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</si>
  <si>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</si>
  <si>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</si>
  <si>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</si>
  <si>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</si>
  <si>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</si>
  <si>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</si>
  <si>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</si>
  <si>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</si>
  <si>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</si>
  <si>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</si>
  <si>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</si>
  <si>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</si>
  <si>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</si>
  <si>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</si>
  <si>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</si>
  <si>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</si>
  <si>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</si>
  <si>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</si>
  <si>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</si>
  <si>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</si>
  <si>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</si>
  <si>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</si>
  <si>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</si>
  <si>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</si>
  <si>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</si>
  <si>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</si>
  <si>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</si>
  <si>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</si>
  <si>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</si>
  <si>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</si>
  <si>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</si>
  <si>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</si>
  <si>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</si>
  <si>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</si>
  <si>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</si>
  <si>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</si>
  <si>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</si>
  <si>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</si>
  <si>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</si>
  <si>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</si>
  <si>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</si>
  <si>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</si>
  <si>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</si>
  <si>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</si>
  <si>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</si>
  <si>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</si>
  <si>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</si>
  <si>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</si>
  <si>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</si>
  <si>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</si>
  <si>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</si>
  <si>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</si>
  <si>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</si>
  <si>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</si>
  <si>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</si>
  <si>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</si>
  <si>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</si>
  <si>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</si>
  <si>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</si>
  <si>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</si>
  <si>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</si>
  <si>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</si>
  <si>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</si>
  <si>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</si>
  <si>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</si>
  <si>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</si>
  <si>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</si>
  <si>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</si>
  <si>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</si>
  <si>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</si>
  <si>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</si>
  <si>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</si>
  <si>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</si>
  <si>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</si>
  <si>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</si>
  <si>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</si>
  <si>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</si>
  <si>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</si>
  <si>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</si>
  <si>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</si>
  <si>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</si>
  <si>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</si>
  <si>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</si>
  <si>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</si>
  <si>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</si>
  <si>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</si>
  <si>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</si>
  <si>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</si>
  <si>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</si>
  <si>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</si>
  <si>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</si>
  <si>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</si>
  <si>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</si>
  <si>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</si>
  <si>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</si>
  <si>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</si>
  <si>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</si>
  <si>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</si>
  <si>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</si>
  <si>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</si>
  <si>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</si>
  <si>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</si>
  <si>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</si>
  <si>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</si>
  <si>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</si>
  <si>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</si>
  <si>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</si>
  <si>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</si>
  <si>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</si>
  <si>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</si>
  <si>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</si>
  <si>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</si>
  <si>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</si>
  <si>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</si>
  <si>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</si>
  <si>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</si>
  <si>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</si>
  <si>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</si>
  <si>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</si>
  <si>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</si>
  <si>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</si>
  <si>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</si>
  <si>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</si>
  <si>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</si>
  <si>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</si>
  <si>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</si>
  <si>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</si>
  <si>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</si>
  <si>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</si>
  <si>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</si>
  <si>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</si>
  <si>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</si>
  <si>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</si>
  <si>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</si>
  <si>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</si>
  <si>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</si>
  <si>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</si>
  <si>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</si>
  <si>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</si>
  <si>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</si>
  <si>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</si>
  <si>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</si>
  <si>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</si>
  <si>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</si>
  <si>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</si>
  <si>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</si>
  <si>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</si>
  <si>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</si>
  <si>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</si>
  <si>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</si>
  <si>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</si>
  <si>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</si>
  <si>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</si>
  <si>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</si>
  <si>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</si>
  <si>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</si>
  <si>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</si>
  <si>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</si>
  <si>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</si>
  <si>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</si>
  <si>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</si>
  <si>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</si>
  <si>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</si>
  <si>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</si>
  <si>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</si>
  <si>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</si>
  <si>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</si>
  <si>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</si>
  <si>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</si>
  <si>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</si>
  <si>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</si>
  <si>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</si>
  <si>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</si>
  <si>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</si>
  <si>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</si>
  <si>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</si>
  <si>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</si>
  <si>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</si>
  <si>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</si>
  <si>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</si>
  <si>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</si>
  <si>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</si>
  <si>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</si>
  <si>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</si>
  <si>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</si>
  <si>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</si>
  <si>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</si>
  <si>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</si>
  <si>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</si>
  <si>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</si>
  <si>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</si>
  <si>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</si>
  <si>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</si>
  <si>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</si>
  <si>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</si>
  <si>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</si>
  <si>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</si>
  <si>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</si>
  <si>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</si>
  <si>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</si>
  <si>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</si>
  <si>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</si>
  <si>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</si>
  <si>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</si>
  <si>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</si>
  <si>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</si>
  <si>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</si>
  <si>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</si>
  <si>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</si>
  <si>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</si>
  <si>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</si>
  <si>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</si>
  <si>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</si>
  <si>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</si>
  <si>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</si>
  <si>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</si>
  <si>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</si>
  <si>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</si>
  <si>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</si>
  <si>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</si>
  <si>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</si>
  <si>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</si>
  <si>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</si>
  <si>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</si>
  <si>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</si>
  <si>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</si>
  <si>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</si>
  <si>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</si>
  <si>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</si>
  <si>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</si>
  <si>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</si>
  <si>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</si>
  <si>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</si>
  <si>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</si>
  <si>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</si>
  <si>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</si>
  <si>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</si>
  <si>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</si>
  <si>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</si>
  <si>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</si>
  <si>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</si>
  <si>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</si>
  <si>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</si>
  <si>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</si>
  <si>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</si>
  <si>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</si>
  <si>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</si>
  <si>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</si>
  <si>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</si>
  <si>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</si>
  <si>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</si>
  <si>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</si>
  <si>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</si>
  <si>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</si>
  <si>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</si>
  <si>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</si>
  <si>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</si>
  <si>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</si>
  <si>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</si>
  <si>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</si>
  <si>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</si>
  <si>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</si>
  <si>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</si>
  <si>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</si>
  <si>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</si>
  <si>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</si>
  <si>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</si>
  <si>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</si>
  <si>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</si>
  <si>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</si>
  <si>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</si>
  <si>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</si>
  <si>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</si>
  <si>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</si>
  <si>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</si>
  <si>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</si>
  <si>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</si>
  <si>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</si>
  <si>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</si>
  <si>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</si>
  <si>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</si>
  <si>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</si>
  <si>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</si>
  <si>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</si>
  <si>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</si>
  <si>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</si>
  <si>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</si>
  <si>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</si>
  <si>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</si>
  <si>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</si>
  <si>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</si>
  <si>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</si>
  <si>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</si>
  <si>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</si>
  <si>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</si>
  <si>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</si>
  <si>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</si>
  <si>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</si>
  <si>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</si>
  <si>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</si>
  <si>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</si>
  <si>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</si>
  <si>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</si>
  <si>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</si>
  <si>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</si>
  <si>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</si>
  <si>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</si>
  <si>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</si>
  <si>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</si>
  <si>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</si>
  <si>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</si>
  <si>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</si>
  <si>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</si>
  <si>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</si>
  <si>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</si>
  <si>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</si>
  <si>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</si>
  <si>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</si>
  <si>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</si>
  <si>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</si>
  <si>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</si>
  <si>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</si>
  <si>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</si>
  <si>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</si>
  <si>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</si>
  <si>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</si>
  <si>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</si>
  <si>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</si>
  <si>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</si>
  <si>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</si>
  <si>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</si>
  <si>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</si>
  <si>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</si>
  <si>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</si>
  <si>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</si>
  <si>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</si>
  <si>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</si>
  <si>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</si>
  <si>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</si>
  <si>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</si>
  <si>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</si>
  <si>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</si>
  <si>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</si>
  <si>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</si>
  <si>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</si>
  <si>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</si>
  <si>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</si>
  <si>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</si>
  <si>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</si>
  <si>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</si>
  <si>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</si>
  <si>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</si>
  <si>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</si>
  <si>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</si>
  <si>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</si>
  <si>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</si>
  <si>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</si>
  <si>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</si>
  <si>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</si>
  <si>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</si>
  <si>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</si>
  <si>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</si>
  <si>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</si>
  <si>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</si>
  <si>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</si>
  <si>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</si>
  <si>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</si>
  <si>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</si>
  <si>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</si>
  <si>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</si>
  <si>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</si>
  <si>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</si>
  <si>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</si>
  <si>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</si>
  <si>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</si>
  <si>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</si>
  <si>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</si>
  <si>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</si>
  <si>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</si>
  <si>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</si>
  <si>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</si>
  <si>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</si>
  <si>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</si>
  <si>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</si>
  <si>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</si>
  <si>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</si>
  <si>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</si>
  <si>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</si>
  <si>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</si>
  <si>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</si>
  <si>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</si>
  <si>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</si>
  <si>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</si>
  <si>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</si>
  <si>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</si>
  <si>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</si>
  <si>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</si>
  <si>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</si>
  <si>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</si>
  <si>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</si>
  <si>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</si>
  <si>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</si>
  <si>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</si>
  <si>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</si>
  <si>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</si>
  <si>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</si>
  <si>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</si>
  <si>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</si>
  <si>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</si>
  <si>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</si>
  <si>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</si>
  <si>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</si>
  <si>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</si>
  <si>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</si>
  <si>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</si>
  <si>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</si>
  <si>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</si>
  <si>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</si>
  <si>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</si>
  <si>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</si>
  <si>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</si>
  <si>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</si>
  <si>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</si>
  <si>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</si>
  <si>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</si>
  <si>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</si>
  <si>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</si>
  <si>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</si>
  <si>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</si>
  <si>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</si>
  <si>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</si>
  <si>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</si>
  <si>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</si>
  <si>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</si>
  <si>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</si>
  <si>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</si>
  <si>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</si>
  <si>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</si>
  <si>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</si>
  <si>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</si>
  <si>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</si>
  <si>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</si>
  <si>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</si>
  <si>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</si>
  <si>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</si>
  <si>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</si>
  <si>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</si>
  <si>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</si>
  <si>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</si>
  <si>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</si>
  <si>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</si>
  <si>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</si>
  <si>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</si>
  <si>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</si>
  <si>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</si>
  <si>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</si>
  <si>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</si>
  <si>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</si>
  <si>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</si>
  <si>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</si>
  <si>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</si>
  <si>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</si>
  <si>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</si>
  <si>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</si>
  <si>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</si>
  <si>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</si>
  <si>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</si>
  <si>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</si>
  <si>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</si>
  <si>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</si>
  <si>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</si>
  <si>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</si>
  <si>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</si>
  <si>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</si>
  <si>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</si>
  <si>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</si>
  <si>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</si>
  <si>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</si>
  <si>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</si>
  <si>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</si>
  <si>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</si>
  <si>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</si>
  <si>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</si>
  <si>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</si>
  <si>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</si>
  <si>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</si>
  <si>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</si>
  <si>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</si>
  <si>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</si>
  <si>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</si>
  <si>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</si>
  <si>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</si>
  <si>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</si>
  <si>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</si>
  <si>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</si>
  <si>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</si>
  <si>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</si>
  <si>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</si>
  <si>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</si>
  <si>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</si>
  <si>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</si>
  <si>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</si>
  <si>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</si>
  <si>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</si>
  <si>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</si>
  <si>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</si>
  <si>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</si>
  <si>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</si>
  <si>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</si>
  <si>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</si>
  <si>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</si>
  <si>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</si>
  <si>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</si>
  <si>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</si>
  <si>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</si>
  <si>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</si>
  <si>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</si>
  <si>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</si>
  <si>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</si>
  <si>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</si>
  <si>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</si>
  <si>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</si>
  <si>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</si>
  <si>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</si>
  <si>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</si>
  <si>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</si>
  <si>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</si>
  <si>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</si>
  <si>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</si>
  <si>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</si>
  <si>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</si>
  <si>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</si>
  <si>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</si>
  <si>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</si>
  <si>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</si>
  <si>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</si>
  <si>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</si>
  <si>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</si>
  <si>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</si>
  <si>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</si>
  <si>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</si>
  <si>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</si>
  <si>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</si>
  <si>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</si>
  <si>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</si>
  <si>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</si>
  <si>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</si>
  <si>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</si>
  <si>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</si>
  <si>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</si>
  <si>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</si>
  <si>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</si>
  <si>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</si>
  <si>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</si>
  <si>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</si>
  <si>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</si>
  <si>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</si>
  <si>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</si>
  <si>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</si>
  <si>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</si>
  <si>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</si>
  <si>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</si>
  <si>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</si>
  <si>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</si>
  <si>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</si>
  <si>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</si>
  <si>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</si>
  <si>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</si>
  <si>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</si>
  <si>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</si>
  <si>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</si>
  <si>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</si>
  <si>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</si>
  <si>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</si>
  <si>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</si>
  <si>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</si>
  <si>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</si>
  <si>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</si>
  <si>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</si>
  <si>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</si>
  <si>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</si>
  <si>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</si>
  <si>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</si>
  <si>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</si>
  <si>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</si>
  <si>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</si>
  <si>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</si>
  <si>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</si>
  <si>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</si>
  <si>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</si>
  <si>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</si>
  <si>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</si>
  <si>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</si>
  <si>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</si>
  <si>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</si>
  <si>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</si>
  <si>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</si>
  <si>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</si>
  <si>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</si>
  <si>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</si>
  <si>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</si>
  <si>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</si>
  <si>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</si>
  <si>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</si>
  <si>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</si>
  <si>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</si>
  <si>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</si>
  <si>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</si>
  <si>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</si>
  <si>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</si>
  <si>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</si>
  <si>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</si>
  <si>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</si>
  <si>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</si>
  <si>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</si>
  <si>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</si>
  <si>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</si>
  <si>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</si>
  <si>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</si>
  <si>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</si>
  <si>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</si>
  <si>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</si>
  <si>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</si>
  <si>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</si>
  <si>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</si>
  <si>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</si>
  <si>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</si>
  <si>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</si>
  <si>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</si>
  <si>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</si>
  <si>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</si>
  <si>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</si>
  <si>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</si>
  <si>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</si>
  <si>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</si>
  <si>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</si>
  <si>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</si>
  <si>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</si>
  <si>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</si>
  <si>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</si>
  <si>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</si>
  <si>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</si>
  <si>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</si>
  <si>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</si>
  <si>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</si>
  <si>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</si>
  <si>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</si>
  <si>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</si>
  <si>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</si>
  <si>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</si>
  <si>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</si>
  <si>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</si>
  <si>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</si>
  <si>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</si>
  <si>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</si>
  <si>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</si>
  <si>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</si>
  <si>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</si>
  <si>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</si>
  <si>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</si>
  <si>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</si>
  <si>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</si>
  <si>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</si>
  <si>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</si>
  <si>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</si>
  <si>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</si>
  <si>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</si>
  <si>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</si>
  <si>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</si>
  <si>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</si>
  <si>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</si>
  <si>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</si>
  <si>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</si>
  <si>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</si>
  <si>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</si>
  <si>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</si>
  <si>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</si>
  <si>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</si>
  <si>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</si>
  <si>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</si>
  <si>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</si>
  <si>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</si>
  <si>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</si>
  <si>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</si>
  <si>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</si>
  <si>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</si>
  <si>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</si>
  <si>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</si>
  <si>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</si>
  <si>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</si>
  <si>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</si>
  <si>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</si>
  <si>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</si>
  <si>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</si>
  <si>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</si>
  <si>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</si>
  <si>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</si>
  <si>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</si>
  <si>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</si>
  <si>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</si>
  <si>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</si>
  <si>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</si>
  <si>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</si>
  <si>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</si>
  <si>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</si>
  <si>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</si>
  <si>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</si>
  <si>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</si>
  <si>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</si>
  <si>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</si>
  <si>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</si>
  <si>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</si>
  <si>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</si>
  <si>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</si>
  <si>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</si>
  <si>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</si>
  <si>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</si>
  <si>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</si>
  <si>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</si>
  <si>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</si>
  <si>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</si>
  <si>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</si>
  <si>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</si>
  <si>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</si>
  <si>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</si>
  <si>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</si>
  <si>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</si>
  <si>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</si>
  <si>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</si>
  <si>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</si>
  <si>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</si>
  <si>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</si>
  <si>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</si>
  <si>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</si>
  <si>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</si>
  <si>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</si>
  <si>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</si>
  <si>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</si>
  <si>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</si>
  <si>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</si>
  <si>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</si>
  <si>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</si>
  <si>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</si>
  <si>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</si>
  <si>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</si>
  <si>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</si>
  <si>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</si>
  <si>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</si>
  <si>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</si>
  <si>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</si>
  <si>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</si>
  <si>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</si>
  <si>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</si>
  <si>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</si>
  <si>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</si>
  <si>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</si>
  <si>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</si>
  <si>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</si>
  <si>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</si>
  <si>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</si>
  <si>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</si>
  <si>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</si>
  <si>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</si>
  <si>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</si>
  <si>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</si>
  <si>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</si>
  <si>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</si>
  <si>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</si>
  <si>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</si>
  <si>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</si>
  <si>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</si>
  <si>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</si>
  <si>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</si>
  <si>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</si>
  <si>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</si>
  <si>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</si>
  <si>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</si>
  <si>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</si>
  <si>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</si>
  <si>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</si>
  <si>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</si>
  <si>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</si>
  <si>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</si>
  <si>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</si>
  <si>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</si>
  <si>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</si>
  <si>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</si>
  <si>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</si>
  <si>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</si>
  <si>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</si>
  <si>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</si>
  <si>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</si>
  <si>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</si>
  <si>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</si>
  <si>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</si>
  <si>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</si>
  <si>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</si>
  <si>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</si>
  <si>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</si>
  <si>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</si>
  <si>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</si>
  <si>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</si>
  <si>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</si>
  <si>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</si>
  <si>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</si>
  <si>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</si>
  <si>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</si>
  <si>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</si>
  <si>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</si>
  <si>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</si>
  <si>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</si>
  <si>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</si>
  <si>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</si>
  <si>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</si>
  <si>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</si>
  <si>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</si>
  <si>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</si>
  <si>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</si>
  <si>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</si>
  <si>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</si>
  <si>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</si>
  <si>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</si>
  <si>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</si>
  <si>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</si>
  <si>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</si>
  <si>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</si>
  <si>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</si>
  <si>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</si>
  <si>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</si>
  <si>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</si>
  <si>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</si>
  <si>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</si>
  <si>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</si>
  <si>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</si>
  <si>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</si>
  <si>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</si>
  <si>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</si>
  <si>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</si>
  <si>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</si>
  <si>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</si>
  <si>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</si>
  <si>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</si>
  <si>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</si>
  <si>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</si>
  <si>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</si>
  <si>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</si>
  <si>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</si>
  <si>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</si>
  <si>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</si>
  <si>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</si>
  <si>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</si>
  <si>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</si>
  <si>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</si>
  <si>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</si>
  <si>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</si>
  <si>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</si>
  <si>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</si>
  <si>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</si>
  <si>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</si>
  <si>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</si>
  <si>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</si>
  <si>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</si>
  <si>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</si>
  <si>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</si>
  <si>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</si>
  <si>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</si>
  <si>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</si>
  <si>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</si>
  <si>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</si>
  <si>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</si>
  <si>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</si>
  <si>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</si>
  <si>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</si>
  <si>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</si>
  <si>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</si>
  <si>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</si>
  <si>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</si>
  <si>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</si>
  <si>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</si>
  <si>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</si>
  <si>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</si>
  <si>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</si>
  <si>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</si>
  <si>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</si>
  <si>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</si>
  <si>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</si>
  <si>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</si>
  <si>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</si>
  <si>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</si>
  <si>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</si>
  <si>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</si>
  <si>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</si>
  <si>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</si>
  <si>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</si>
  <si>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</si>
  <si>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</si>
  <si>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</si>
  <si>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</si>
  <si>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</si>
  <si>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</si>
  <si>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</si>
  <si>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</si>
  <si>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</si>
  <si>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</si>
  <si>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</si>
  <si>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</si>
  <si>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</si>
  <si>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</si>
  <si>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</si>
  <si>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</si>
  <si>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</si>
  <si>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</si>
  <si>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</si>
  <si>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</si>
  <si>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</si>
  <si>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</si>
  <si>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</si>
  <si>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</si>
  <si>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</si>
  <si>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</si>
  <si>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</si>
  <si>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</si>
  <si>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</si>
  <si>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</si>
  <si>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</si>
  <si>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</si>
  <si>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</si>
  <si>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</si>
  <si>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</si>
  <si>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</si>
  <si>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</si>
  <si>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</si>
  <si>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</si>
  <si>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</si>
  <si>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</si>
  <si>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</si>
  <si>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</si>
  <si>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</si>
  <si>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</si>
  <si>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</si>
  <si>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</si>
  <si>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</si>
  <si>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</si>
  <si>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</si>
  <si>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</si>
  <si>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</si>
  <si>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</si>
  <si>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</si>
  <si>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</si>
  <si>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</si>
  <si>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</si>
  <si>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</si>
  <si>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</si>
  <si>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</si>
  <si>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</si>
  <si>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</si>
  <si>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</si>
  <si>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</si>
  <si>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</si>
  <si>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</si>
  <si>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</si>
  <si>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</si>
  <si>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</si>
  <si>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</si>
  <si>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</si>
  <si>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</si>
  <si>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</si>
  <si>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</si>
  <si>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</si>
  <si>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</si>
  <si>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</si>
  <si>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</si>
  <si>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</si>
  <si>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</si>
  <si>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</si>
  <si>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</si>
  <si>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</si>
  <si>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</si>
  <si>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</si>
  <si>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</si>
  <si>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</si>
  <si>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</si>
  <si>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</si>
  <si>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</si>
  <si>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</si>
  <si>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</si>
  <si>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</si>
  <si>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</si>
  <si>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</si>
  <si>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</si>
  <si>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</si>
  <si>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</si>
  <si>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</si>
  <si>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</si>
  <si>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</si>
  <si>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</si>
  <si>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</si>
  <si>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</si>
  <si>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</si>
  <si>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</si>
  <si>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</si>
  <si>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</si>
  <si>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</si>
  <si>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</si>
  <si>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</si>
  <si>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</si>
  <si>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</si>
  <si>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</si>
  <si>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</si>
  <si>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</si>
  <si>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</si>
  <si>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</si>
  <si>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</si>
  <si>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</si>
  <si>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</si>
  <si>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</si>
  <si>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</si>
  <si>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</si>
  <si>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</si>
  <si>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</si>
  <si>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</si>
  <si>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</si>
  <si>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</si>
  <si>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</si>
  <si>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</si>
  <si>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</si>
  <si>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</si>
  <si>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</si>
  <si>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</si>
  <si>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</si>
  <si>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</si>
  <si>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</si>
  <si>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</si>
  <si>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</si>
  <si>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</si>
  <si>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</si>
  <si>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</si>
  <si>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</si>
  <si>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</si>
  <si>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</si>
  <si>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</si>
  <si>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</si>
  <si>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</si>
  <si>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</si>
  <si>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</si>
  <si>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</si>
  <si>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</si>
  <si>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</si>
  <si>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</si>
  <si>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</si>
  <si>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</si>
  <si>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</si>
  <si>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</si>
  <si>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</si>
  <si>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</si>
  <si>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</si>
  <si>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</si>
  <si>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</si>
  <si>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</si>
  <si>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</si>
  <si>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</si>
  <si>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</si>
  <si>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</si>
  <si>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</si>
  <si>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</si>
  <si>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</si>
  <si>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</si>
  <si>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</si>
  <si>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</si>
  <si>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</si>
  <si>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</si>
  <si>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</si>
  <si>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</si>
  <si>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</si>
  <si>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</si>
  <si>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</si>
  <si>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</si>
  <si>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</si>
  <si>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</si>
  <si>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</si>
  <si>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</si>
  <si>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</si>
  <si>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</si>
  <si>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</si>
  <si>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</si>
  <si>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</si>
  <si>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</si>
  <si>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</si>
  <si>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</si>
  <si>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</si>
  <si>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</si>
  <si>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</si>
  <si>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</si>
  <si>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</si>
  <si>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</si>
  <si>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</si>
  <si>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</si>
  <si>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</si>
  <si>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</si>
  <si>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</si>
  <si>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</si>
  <si>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</si>
  <si>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</si>
  <si>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</si>
  <si>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</si>
  <si>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</si>
  <si>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</si>
  <si>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</si>
  <si>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405</t>
  </si>
  <si>
    <t>ADMINISTRADORA COLOMBIANA DE PENSIONES-COLPENSIONES</t>
  </si>
  <si>
    <t>1700</t>
  </si>
  <si>
    <t>AGENCIA DE DESARROLLO RURAL</t>
  </si>
  <si>
    <t>ADR</t>
  </si>
  <si>
    <t>113</t>
  </si>
  <si>
    <t xml:space="preserve">AGENCIA LOGISTICA DE LAS FUERZAS MILITARES </t>
  </si>
  <si>
    <t>Agencia Logistica</t>
  </si>
  <si>
    <t>391</t>
  </si>
  <si>
    <t>AGENCIA NACIONAL DE CONTRATACION PUBLICA-COLOMBIA COMPRA EFICIENTE</t>
  </si>
  <si>
    <t>COMPRA EFICIENTE</t>
  </si>
  <si>
    <t>504</t>
  </si>
  <si>
    <t>AGENCIA NACIONAL DE DEFENSA JURIDICA DEL ESTADO</t>
  </si>
  <si>
    <t>ANDJE</t>
  </si>
  <si>
    <t>179</t>
  </si>
  <si>
    <t>AGENCIA NACIONAL DE HIDROCARBUROS - ANH</t>
  </si>
  <si>
    <t>AHN</t>
  </si>
  <si>
    <t>245</t>
  </si>
  <si>
    <t>AGENCIA NACIONAL DE INFRAESTRUCTURA - ANI</t>
  </si>
  <si>
    <t>ANI</t>
  </si>
  <si>
    <t>422</t>
  </si>
  <si>
    <t>AGENCIA NACIONAL DE MINERIA</t>
  </si>
  <si>
    <t>ANM</t>
  </si>
  <si>
    <t>1772</t>
  </si>
  <si>
    <t>AGENCIA NACIONAL DE RENOVACIÓN DEL TERRITORIO</t>
  </si>
  <si>
    <t>ART</t>
  </si>
  <si>
    <t>1699</t>
  </si>
  <si>
    <t>AGENCIA NACIONAL DE TIERRAS</t>
  </si>
  <si>
    <t>ANT</t>
  </si>
  <si>
    <t>397</t>
  </si>
  <si>
    <t>AGENCIA NACIONAL PARA LA SUPERACION DE LA POBREZA EXTREMA-ANSPE</t>
  </si>
  <si>
    <t>ANSPE</t>
  </si>
  <si>
    <t>421</t>
  </si>
  <si>
    <t>AGENCIA PARA LA REINCORPORACIÓN Y LA NORMALIZACIÓN</t>
  </si>
  <si>
    <t>ARN</t>
  </si>
  <si>
    <t>420</t>
  </si>
  <si>
    <t>AGENCIA PRESIDENCIAL DE COOPERACION INTERNACIONAL DE COLOMBIA-APC-COLOMBIA</t>
  </si>
  <si>
    <t>APC</t>
  </si>
  <si>
    <t>54</t>
  </si>
  <si>
    <t>ALMACENES GENERALES DE DEPOSITO ALMAGRARIO S.A.</t>
  </si>
  <si>
    <t>ALMAGRARIO</t>
  </si>
  <si>
    <t>108</t>
  </si>
  <si>
    <t>ARCHIVO GENERAL DE LA NACIÓN</t>
  </si>
  <si>
    <t>ARCHIVO</t>
  </si>
  <si>
    <t>162</t>
  </si>
  <si>
    <t>ARTESANÍAS DE COLOMBIA S.A.</t>
  </si>
  <si>
    <t>Artesanias</t>
  </si>
  <si>
    <t>197</t>
  </si>
  <si>
    <t>AUDITORIA GENERAL DE LA REPUBLICA</t>
  </si>
  <si>
    <t>Auditoria</t>
  </si>
  <si>
    <t>384</t>
  </si>
  <si>
    <t>AUTORIDAD NACIONAL DE ACUICULTURA Y PESCA-AUNAP</t>
  </si>
  <si>
    <t>AUNAP</t>
  </si>
  <si>
    <t>387</t>
  </si>
  <si>
    <t>AUTORIDAD NACIONAL DE LICENCIAS AMBIENTALES-ANLA</t>
  </si>
  <si>
    <t>ANLA</t>
  </si>
  <si>
    <t>436</t>
  </si>
  <si>
    <t xml:space="preserve">AUTORIDAD NACIONAL DE TELEVISION </t>
  </si>
  <si>
    <t>ANTV</t>
  </si>
  <si>
    <t>55</t>
  </si>
  <si>
    <t xml:space="preserve">BANCO AGRARIO DE COLOMBIA </t>
  </si>
  <si>
    <t>Banagrario</t>
  </si>
  <si>
    <t>163</t>
  </si>
  <si>
    <t>BANCO DE COMERCIO EXTERIOR DE  COLOMBIA S.A. - BANCOLDEX</t>
  </si>
  <si>
    <t>BANCOLDEX</t>
  </si>
  <si>
    <t>435</t>
  </si>
  <si>
    <t>BANCO DE LA REPUBLICA</t>
  </si>
  <si>
    <t>Banrep</t>
  </si>
  <si>
    <t>554</t>
  </si>
  <si>
    <t>CAJA DE COMPENSACION FAMILIAR CAMPESINA</t>
  </si>
  <si>
    <t>Caja campesina</t>
  </si>
  <si>
    <t>114</t>
  </si>
  <si>
    <t>CAJA DE RETIRO DE LAS FUERZAS MILITARES</t>
  </si>
  <si>
    <t>CREMIL</t>
  </si>
  <si>
    <t>115</t>
  </si>
  <si>
    <t>CAJA DE SUELDOS DE RETIRO DE LA POLICÍA NACIONAL</t>
  </si>
  <si>
    <t>CASUR</t>
  </si>
  <si>
    <t>116</t>
  </si>
  <si>
    <t>CAJA PROMOTORA DE VIVIENDA MILITAR Y DE POLICIA -CAPROVIMPO- CAJAHONOR</t>
  </si>
  <si>
    <t>CAPROVIMPO</t>
  </si>
  <si>
    <t>235</t>
  </si>
  <si>
    <t xml:space="preserve">CÁMARA DE REPRESENTANTES </t>
  </si>
  <si>
    <t>Camara</t>
  </si>
  <si>
    <t>326</t>
  </si>
  <si>
    <t xml:space="preserve">CANAL REGIONAL DE TELEVISIÓN ANDINA  - TEVEANDINA  </t>
  </si>
  <si>
    <t>TEVEANDINA</t>
  </si>
  <si>
    <t>453</t>
  </si>
  <si>
    <t>CANAL REGIONAL DE TELEVISION DEL CARIBE LTDA</t>
  </si>
  <si>
    <t>Telecaribe</t>
  </si>
  <si>
    <t>532</t>
  </si>
  <si>
    <t>CENIT TRANSPORTE Y LOGISTICA DE HIDROCARBUROS S.A.S</t>
  </si>
  <si>
    <t>CENIT</t>
  </si>
  <si>
    <t>CENTRAL DE ABASTOS DE BUCARAMANGA</t>
  </si>
  <si>
    <t>Abastos Bucaramanga</t>
  </si>
  <si>
    <t>152</t>
  </si>
  <si>
    <t>CENTRAL DE INVERSIONES CISA</t>
  </si>
  <si>
    <t>CISA</t>
  </si>
  <si>
    <t>CENTRAL HIDROELECTRICA DE CALDAS (CHEC)</t>
  </si>
  <si>
    <t>CHEC</t>
  </si>
  <si>
    <t>184</t>
  </si>
  <si>
    <t>CENTRALES ELECTRICAS DE NARIÑO</t>
  </si>
  <si>
    <t>Electricas Nariño</t>
  </si>
  <si>
    <t>310</t>
  </si>
  <si>
    <t>CENTRALES ELECTRICAS DEL CAUCA S.A.-E.S.P.- CEDELCA</t>
  </si>
  <si>
    <t>CEDELCA</t>
  </si>
  <si>
    <t>396</t>
  </si>
  <si>
    <t>CENTRO DE MEMORIA HISTORICA</t>
  </si>
  <si>
    <t>Memoria</t>
  </si>
  <si>
    <t>215</t>
  </si>
  <si>
    <t>CENTRO DERMATOLOGICO FEDERICO LLERAS ACOSTA EMPRESA SOCIAL DEL ESTADO</t>
  </si>
  <si>
    <t>Dermatologico</t>
  </si>
  <si>
    <t>117</t>
  </si>
  <si>
    <t>CLUB MILITAR DE OFICIALES</t>
  </si>
  <si>
    <t>Clubmil oficiales</t>
  </si>
  <si>
    <t>65</t>
  </si>
  <si>
    <t>COMISION DE REGULACION DE AGUA POTABLE Y SANEAMIENTO BASICO - CRA</t>
  </si>
  <si>
    <t>CRA</t>
  </si>
  <si>
    <t>239</t>
  </si>
  <si>
    <t>COMISION DE REGULACION DE COMUNICACIONES - CRC</t>
  </si>
  <si>
    <t>CRC</t>
  </si>
  <si>
    <t>185</t>
  </si>
  <si>
    <t>COMISIÓN DE REGULACIÓN DE ENERGÍA Y GAS - CREG</t>
  </si>
  <si>
    <t>CREG</t>
  </si>
  <si>
    <t>204</t>
  </si>
  <si>
    <t>COMISION NACIONAL DEL SERVICIO CIVIL - CNSC</t>
  </si>
  <si>
    <t>CNSC</t>
  </si>
  <si>
    <t>336</t>
  </si>
  <si>
    <t xml:space="preserve">COMPAÑIA DE EXPERTOS EN MERCADO S.A - XM S.A - FILIAL ISA </t>
  </si>
  <si>
    <t>XM</t>
  </si>
  <si>
    <t>536</t>
  </si>
  <si>
    <t xml:space="preserve">COMPUTADORES PARA EDUCAR </t>
  </si>
  <si>
    <t>Computadores</t>
  </si>
  <si>
    <t>437</t>
  </si>
  <si>
    <t>CONSEJO NACIONAL ELECTORAL</t>
  </si>
  <si>
    <t>CNE</t>
  </si>
  <si>
    <t>1633</t>
  </si>
  <si>
    <t>CONSEJO PROFESIONAL NACIONAL DE ARQUITECTURA Y SUS PROFESIONALES AUXILIARES</t>
  </si>
  <si>
    <t>CPNAA</t>
  </si>
  <si>
    <t>131</t>
  </si>
  <si>
    <t>CONSEJO PROFESIONAL NACIONAL DE INGENIERÍA - COPNIA</t>
  </si>
  <si>
    <t>COPNIA</t>
  </si>
  <si>
    <t>199</t>
  </si>
  <si>
    <t>CONTRALORIA GENERAL DE LA REPUBLICA</t>
  </si>
  <si>
    <t>Contraloria</t>
  </si>
  <si>
    <t>75</t>
  </si>
  <si>
    <t>CORPORACIÓN AUTÓNOMA REGIONAL DE BOYACÁ - CORPOBOYACA</t>
  </si>
  <si>
    <t>CORPOBOYACA</t>
  </si>
  <si>
    <t>76</t>
  </si>
  <si>
    <t>CORPORACIÓN AUTÓNOMA REGIONAL DE CALDAS - CORPOCALDAS</t>
  </si>
  <si>
    <t>CORPOCALDAS</t>
  </si>
  <si>
    <t>77</t>
  </si>
  <si>
    <t>CORPORACION AUTONOMA REGIONAL DE CHIVOR - CORPOCHIVOR</t>
  </si>
  <si>
    <t>CORPOCHIVOR</t>
  </si>
  <si>
    <t>78</t>
  </si>
  <si>
    <t>CORPORACIÓN AUTÓNOMA REGIONAL DE CUNDINAMARCA - CAR</t>
  </si>
  <si>
    <t>CAR</t>
  </si>
  <si>
    <t>79</t>
  </si>
  <si>
    <t>CORPORACIÓN AUTÓNOMA REGIONAL DE LA FRONTERA NORORIENTAL - CORPONOR</t>
  </si>
  <si>
    <t>CORPONOR</t>
  </si>
  <si>
    <t>80</t>
  </si>
  <si>
    <t>CORPORACION AUTONOMA REGIONAL DE LA GUAJIRA - CORPOGUAJIRA</t>
  </si>
  <si>
    <t>CORPOGUAJIRA</t>
  </si>
  <si>
    <t>81</t>
  </si>
  <si>
    <t>CORPORACIÓN AUTÓNOMA REGIONAL DE LA ORINOQUIA - CORPORINOQUIA</t>
  </si>
  <si>
    <t>CORPORINOQUIA</t>
  </si>
  <si>
    <t>82</t>
  </si>
  <si>
    <t>CORPORACIÓN AUTÓNOMA REGIONAL DE LAS CUENCAS DE LOS RIOS NEGRO Y NARE – CORNARE</t>
  </si>
  <si>
    <t>CORNARE</t>
  </si>
  <si>
    <t>84</t>
  </si>
  <si>
    <t>CORPORACION AUTONOMA REGIONAL DE LOS VALLES DEL SINU Y DEL SAN JORGE - CVS</t>
  </si>
  <si>
    <t>CVS</t>
  </si>
  <si>
    <t>85</t>
  </si>
  <si>
    <t>CORPORACIÓN AUTÓNOMA REGIONAL DE NARIÑO - CORPONARIÑO</t>
  </si>
  <si>
    <t>CORPONARIÑO</t>
  </si>
  <si>
    <t>101</t>
  </si>
  <si>
    <t>CORPORACIÓN AUTÓNOMA REGIONAL DE RISARALDA - CARDER</t>
  </si>
  <si>
    <t>CARDER</t>
  </si>
  <si>
    <t>102</t>
  </si>
  <si>
    <t>CORPORACIÓN AUTÓNOMA REGIONAL DE SANTANDER - CAS</t>
  </si>
  <si>
    <t>CAS</t>
  </si>
  <si>
    <t>86</t>
  </si>
  <si>
    <t>CORPORACIÓN AUTÓNOMA REGIONAL DEL ALTO MAGDALENA - CAM</t>
  </si>
  <si>
    <t>CAM</t>
  </si>
  <si>
    <t>284</t>
  </si>
  <si>
    <t>CORPORACION AUTONOMA REGIONAL DEL ATLANTICO- CRA</t>
  </si>
  <si>
    <t>Corporacion CRA</t>
  </si>
  <si>
    <t>83</t>
  </si>
  <si>
    <t>CORPORACIÓN AUTÓNOMA REGIONAL DEL CANAL DEL DIQUE - CARDIQUE</t>
  </si>
  <si>
    <t>CARDIQUE</t>
  </si>
  <si>
    <t>87</t>
  </si>
  <si>
    <t>CORPORACIÓN AUTÓNOMA REGIONAL DEL CAUCA - CRC</t>
  </si>
  <si>
    <t>Corporacion CRC</t>
  </si>
  <si>
    <t>103</t>
  </si>
  <si>
    <t>CORPORACIÓN AUTÓNOMA REGIONAL DEL CENTRO DE ANTIOQUIA - CORANTIOQUIA</t>
  </si>
  <si>
    <t>CORANTIOQUIA</t>
  </si>
  <si>
    <t>288</t>
  </si>
  <si>
    <t>CORPORACION AUTONOMA REGIONAL DEL CESAR - CORPOCESAR</t>
  </si>
  <si>
    <t>CORPOCESAR</t>
  </si>
  <si>
    <t>89</t>
  </si>
  <si>
    <t>CORPORACION AUTONOMA REGIONAL DEL GUAVIO - CORPOGUAVIO</t>
  </si>
  <si>
    <t>CORPOGUAVIO</t>
  </si>
  <si>
    <t>90</t>
  </si>
  <si>
    <t>CORPORACION AUTONOMA REGIONAL DEL MAGDALENA - CORPAMAG</t>
  </si>
  <si>
    <t>CORPAMAG</t>
  </si>
  <si>
    <t>98</t>
  </si>
  <si>
    <t>CORPORACIÓN AUTÓNOMA REGIONAL DEL QUINDÍO - CRQ</t>
  </si>
  <si>
    <t>CRQ</t>
  </si>
  <si>
    <t>91</t>
  </si>
  <si>
    <t xml:space="preserve">CORPORACIÓN AUTÓNOMA REGIONAL DEL RIO GRANDE DE LA MAGDALENA - CORMAGDALENA </t>
  </si>
  <si>
    <t xml:space="preserve">CORMAGDALENA </t>
  </si>
  <si>
    <t>92</t>
  </si>
  <si>
    <t>CORPORACION AUTONOMA REGIONAL DEL SUCRE - CARSUCRE</t>
  </si>
  <si>
    <t>CARSUCRE</t>
  </si>
  <si>
    <t>289</t>
  </si>
  <si>
    <t>CORPORACION AUTONOMA REGIONAL DEL SUR DE BOLIVAR - CSB</t>
  </si>
  <si>
    <t>CSB</t>
  </si>
  <si>
    <t>93</t>
  </si>
  <si>
    <t>CORPORACIÓN AUTÓNOMA REGIONAL DEL TOLIMA - CORTOLIMA</t>
  </si>
  <si>
    <t>CORTOLIMA</t>
  </si>
  <si>
    <t>285</t>
  </si>
  <si>
    <t>CORPORACION AUTONOMA REGIONAL DEL VALLE DEL CAUCA -CVC</t>
  </si>
  <si>
    <t>Corporacion CVC</t>
  </si>
  <si>
    <t>106</t>
  </si>
  <si>
    <t>CORPORACIÓN AUTÓNOMA REGIONAL PARA EL DESARROLLO SOSTENIBLE DEL CHOCO - CODECHOCÓ</t>
  </si>
  <si>
    <t>CODECHOCÓ</t>
  </si>
  <si>
    <t>94</t>
  </si>
  <si>
    <t>CORPORACIÓN AUTÓNOMA REGIONAL PARA LA DEFENSA DE LA MESETA DE BUCARAMANGA - CDMB</t>
  </si>
  <si>
    <t>CDMB</t>
  </si>
  <si>
    <t>465</t>
  </si>
  <si>
    <t>CORPORACION COLOMBIANA DE INVESTIGACION AGROPECUARIA</t>
  </si>
  <si>
    <t>AGROSAVIA</t>
  </si>
  <si>
    <t>59</t>
  </si>
  <si>
    <t>CORPORACION DE ABASTOS DE BOGOTA</t>
  </si>
  <si>
    <t>Corabastos</t>
  </si>
  <si>
    <t>Corporación de Alta Tecnología para la Defensa -CODALTEC</t>
  </si>
  <si>
    <t>CODALTEC</t>
  </si>
  <si>
    <t>461</t>
  </si>
  <si>
    <t>CORPORACION DE CIENCIA Y TECNOLOGIA PARA EL DESARROLLO DE LA INDUSTRIA NAVAL MARITIMA Y FLUVIAL -COTECMAR-</t>
  </si>
  <si>
    <t>COTECMAR</t>
  </si>
  <si>
    <t>118</t>
  </si>
  <si>
    <t>CORPORACION DE LA INDUSTRIA AERONAUTICA COLOMBIANA S.A CIAC S.A</t>
  </si>
  <si>
    <t>CORPOAERONAUTICA</t>
  </si>
  <si>
    <t>176</t>
  </si>
  <si>
    <t>CORPORACION NACIONAL PARA LA RECONSTRUCCION DEL RIO PAEZ Y ZONAS ALEDAÑAS NASA KIWE</t>
  </si>
  <si>
    <t>NASA KIWE</t>
  </si>
  <si>
    <t>97</t>
  </si>
  <si>
    <t>CORPORACIÓN PARA EL DESARROLLO SOSTENIBLE DE LA MOJANA Y EL SAN JORGE - CORPOMOJANA</t>
  </si>
  <si>
    <t>CORPOMOJANA</t>
  </si>
  <si>
    <t>95</t>
  </si>
  <si>
    <t>CORPORACION PARA EL DESARROLLO SOSTENIBLE DEL ARCHIPIELAGO DE SAN ANDRES PROVIDENCIA Y SANTA CATALINA - CORALINA</t>
  </si>
  <si>
    <t>CORALINA</t>
  </si>
  <si>
    <t>96</t>
  </si>
  <si>
    <t>CORPORACIÓN PARA EL DESARROLLO SOSTENIBLE DEL ÁREA DE MANEJO ESPECIAL LA MACARENA - CORMACARENA</t>
  </si>
  <si>
    <t>CORMACARENA</t>
  </si>
  <si>
    <t>104</t>
  </si>
  <si>
    <t>CORPORACIÓN PARA EL DESARROLLO SOSTENIBLE DEL NORTE Y ORIENTE AMAZONICO - CDA</t>
  </si>
  <si>
    <t>CDA</t>
  </si>
  <si>
    <t>107</t>
  </si>
  <si>
    <t>CORPORACION PARA EL DESARROLLO SOSTENIBLE DEL SUR DE LA AMAZONIA - CORPOAMAZONIA</t>
  </si>
  <si>
    <t>CORPOAMAZONIA</t>
  </si>
  <si>
    <t>99</t>
  </si>
  <si>
    <t>CORPORACIÓN PARA EL DESARROLLO SOSTENIBLE DEL URABÁ - CORPOURABA</t>
  </si>
  <si>
    <t>CORPOURABA</t>
  </si>
  <si>
    <t>120</t>
  </si>
  <si>
    <t>DEFENSA CIVIL COLOMBIANA</t>
  </si>
  <si>
    <t>Defensa civil</t>
  </si>
  <si>
    <t>200</t>
  </si>
  <si>
    <t>DEFENSORIA DEL PUEBLO</t>
  </si>
  <si>
    <t>Defensoria</t>
  </si>
  <si>
    <t>111</t>
  </si>
  <si>
    <t>DEPARTAMENTO ADMINISTRATIVO  DEL DEPORTE, LA RECREACIÓN, LA ACTIVIDAD FÍSICA Y EL APROVECHAMIENTO DEL TIEMPO LIBRE - COLDEPORTES</t>
  </si>
  <si>
    <t>COLDEPORTES</t>
  </si>
  <si>
    <t>297</t>
  </si>
  <si>
    <t>DEPARTAMENTO ADMINISTRATIVO DE CIENCIA, TECNOLOGIA E INNOVACION -COLCIENCIAS-</t>
  </si>
  <si>
    <t>COLCIENCIAS</t>
  </si>
  <si>
    <t>150</t>
  </si>
  <si>
    <t>DEPARTAMENTO ADMINISTRATIVO DE LA FUNCIÓN PÚBLICA</t>
  </si>
  <si>
    <t>DAFP</t>
  </si>
  <si>
    <t>210</t>
  </si>
  <si>
    <t>DEPARTAMENTO ADMINISTRATIVO DE LA PRESIDENCIA DE LA REPUBLICA</t>
  </si>
  <si>
    <t>DAPRE</t>
  </si>
  <si>
    <t>148</t>
  </si>
  <si>
    <t>DEPARTAMENTO ADMINISTRATIVO NACIONAL DE ESTADÍSTICA - DANE Y FONDO ROTATORIO DEL DEPARTAMENTO ADMINISTRATIVO NACIONAL DE ESTADISTICA - FONDANE</t>
  </si>
  <si>
    <t>DANE-FONDANE</t>
  </si>
  <si>
    <t>394</t>
  </si>
  <si>
    <t>DEPARTAMENTO ADMINISTRATIVO PARA LA PROSPERIDAD SOCIAL</t>
  </si>
  <si>
    <t>DPS</t>
  </si>
  <si>
    <t>205</t>
  </si>
  <si>
    <t>DEPARTAMENTO NACIONAL DE PLANEACIÓN - DNP</t>
  </si>
  <si>
    <t>DNP</t>
  </si>
  <si>
    <t>426</t>
  </si>
  <si>
    <t>DIRECCIÓN EJECUTIVA DE ADMINISTRACIÓN JUDICIAL</t>
  </si>
  <si>
    <t>DEAJ</t>
  </si>
  <si>
    <t>1634</t>
  </si>
  <si>
    <t>DIRECCION NACIONAL DE BOMBEROS</t>
  </si>
  <si>
    <t>DNBC</t>
  </si>
  <si>
    <t>172</t>
  </si>
  <si>
    <t>DIRECCIÓN NACIONAL DE DERECHO DE AUTOR</t>
  </si>
  <si>
    <t>Dautor</t>
  </si>
  <si>
    <t>424</t>
  </si>
  <si>
    <t>DIRECCION NACIONAL DE INTELIGENCIA</t>
  </si>
  <si>
    <t>DNI</t>
  </si>
  <si>
    <t>411</t>
  </si>
  <si>
    <t>E.I.C.E ADMINISTRADORA DEL MONOPOLIO RENTISTICO DE LOS JUEGOS DE SUERTE Y AZAR</t>
  </si>
  <si>
    <t>Monopolio</t>
  </si>
  <si>
    <t>476</t>
  </si>
  <si>
    <t>ELECTRIFICADORA DE SANTANDER S.A. E.S.P. - ESSA</t>
  </si>
  <si>
    <t>ESSA</t>
  </si>
  <si>
    <t>186</t>
  </si>
  <si>
    <t>ELECTRIFICADORA DEL CAQUETA</t>
  </si>
  <si>
    <t>Electricaqueta</t>
  </si>
  <si>
    <t>478</t>
  </si>
  <si>
    <t>ELECTRIFICADORA DEL HUILA S.A. - E.S.P.</t>
  </si>
  <si>
    <t>Electrihuila</t>
  </si>
  <si>
    <t>335</t>
  </si>
  <si>
    <t>ELECTRIFICADORA DEL META S.A. E.S.P EMSA</t>
  </si>
  <si>
    <t>EMSA</t>
  </si>
  <si>
    <t>188</t>
  </si>
  <si>
    <t>EMPRESA COLOMBIANA DE PETRÓLEOS - ECOPETROL</t>
  </si>
  <si>
    <t>ECOPETROL</t>
  </si>
  <si>
    <t>67</t>
  </si>
  <si>
    <t>EMPRESA COLOMBIANA DE PRODUCTOS VETERINARIOS (VECOL)</t>
  </si>
  <si>
    <t>VECOL</t>
  </si>
  <si>
    <t>471</t>
  </si>
  <si>
    <t>EMPRESA DE ENERGIA DEL ARCHIPIELAGO DE SAN ANDRES, PROVIDENCIA Y SANTA CATALINA S.A. E.S.P.</t>
  </si>
  <si>
    <t>Energia San Andres</t>
  </si>
  <si>
    <t>482</t>
  </si>
  <si>
    <t>EMPRESA DE ENERGIA ELECTRICA DEL AMAZONAS S.A. E.S.P.</t>
  </si>
  <si>
    <t>Electriamazonia</t>
  </si>
  <si>
    <t>535</t>
  </si>
  <si>
    <t>EMPRESA DE TELECOMUNICACIONES DE BUCARAMANGA S.A. E.S.P. - TELEBUCARAMANGA</t>
  </si>
  <si>
    <t>TELEBUCARAMANGA</t>
  </si>
  <si>
    <t>472</t>
  </si>
  <si>
    <t>EMPRESA DISTRIBUIDORA DEL PACIFICO S.A. E.S.P.</t>
  </si>
  <si>
    <t>EDP</t>
  </si>
  <si>
    <t>418</t>
  </si>
  <si>
    <t>EMPRESA NACIONAL DE RENOVACION Y DESARROLLO URBANO VIRGILIO BARCO VARGAS-SAS</t>
  </si>
  <si>
    <t>Renovacion</t>
  </si>
  <si>
    <t>473</t>
  </si>
  <si>
    <t>EMPRESA PUBLICA DE ALCANTARILLADO DE SANTANDER S.A. E.S.P.</t>
  </si>
  <si>
    <t>EPAS</t>
  </si>
  <si>
    <t>484</t>
  </si>
  <si>
    <t>EMPRESA URRA S.A. E.S.P.</t>
  </si>
  <si>
    <t>Urra</t>
  </si>
  <si>
    <t>151</t>
  </si>
  <si>
    <t>ESCUELA SUPERIOR DE ADMINISTRACIÓN PÚBLICA - ESAP</t>
  </si>
  <si>
    <t>ESAP</t>
  </si>
  <si>
    <t>56</t>
  </si>
  <si>
    <t>FIDUCIARIA AGRARIA S.A. - FIDUAGRARIA</t>
  </si>
  <si>
    <t>FIDUAGRARIA</t>
  </si>
  <si>
    <t>164</t>
  </si>
  <si>
    <t>FIDUCIARIA COLOMBIANA DE COMERCIO EXTERIOR S.A. - FIDUCOLDEX</t>
  </si>
  <si>
    <t>FIDUCOLDEX</t>
  </si>
  <si>
    <t>154</t>
  </si>
  <si>
    <t>FIDUCIARIA LA PREVISORA S.A. - FIDUPREVISORA</t>
  </si>
  <si>
    <t>FIDUPREVISORA</t>
  </si>
  <si>
    <t>190</t>
  </si>
  <si>
    <t>FINANCIERA DE DESARROLLO NACIONAL -FDN-</t>
  </si>
  <si>
    <t>FDN</t>
  </si>
  <si>
    <t>155</t>
  </si>
  <si>
    <t>FINANCIERA DE DESARROLLO TERRITORIAL S.A. - FINDETER</t>
  </si>
  <si>
    <t>FINDETER</t>
  </si>
  <si>
    <t>232</t>
  </si>
  <si>
    <t>FISCALIA GENERAL DE LA NACION</t>
  </si>
  <si>
    <t>FGN</t>
  </si>
  <si>
    <t>438</t>
  </si>
  <si>
    <t>FONDO ADAPTACION</t>
  </si>
  <si>
    <t>Adaptacion</t>
  </si>
  <si>
    <t>201</t>
  </si>
  <si>
    <t>FONDO DE BIENESTAR SOCIAL DE LA CONTRALORIA GENERAL DE LA REPUBLICA</t>
  </si>
  <si>
    <t>Fondo Contraloria</t>
  </si>
  <si>
    <t>132</t>
  </si>
  <si>
    <t>FONDO DE DESARROLLO DE LA EDUCACIÓN SUPERIOR - FODESEP</t>
  </si>
  <si>
    <t>FODESEP</t>
  </si>
  <si>
    <t>495</t>
  </si>
  <si>
    <t>FONDO DE FOMENTO DE LA ECONOMIA SOLIDARIA - FONES</t>
  </si>
  <si>
    <t>FONES</t>
  </si>
  <si>
    <t>156</t>
  </si>
  <si>
    <t>FONDO DE GARANTÍAS DE ENTIDADES COOPERATIVAS - FOGACOOP</t>
  </si>
  <si>
    <t>FOGACOOP</t>
  </si>
  <si>
    <t>165</t>
  </si>
  <si>
    <t>FONDO DE GARANTÍAS DE INSTITUCIONES FINANCIERAS – FOGAFIN</t>
  </si>
  <si>
    <t>FOGAFIN</t>
  </si>
  <si>
    <t>217</t>
  </si>
  <si>
    <t>FONDO DE PASIVO SOCIAL DE FERROCARRILES NACIONALES DE COLOMBIA</t>
  </si>
  <si>
    <t>Ferrocarriles</t>
  </si>
  <si>
    <t>218</t>
  </si>
  <si>
    <t>FONDO DE PREVISIÓN SOCIAL DEL CONGRESO DE LA  REPUBLICA – FONPRECON</t>
  </si>
  <si>
    <t>FONPRECON</t>
  </si>
  <si>
    <t>206</t>
  </si>
  <si>
    <t>FONDO FINANCIERO DE PROYECTOS DE DESARROLLO - FONADE</t>
  </si>
  <si>
    <t>FONADE</t>
  </si>
  <si>
    <t>306</t>
  </si>
  <si>
    <t>FONDO NACIONAL AMBIENTAL</t>
  </si>
  <si>
    <t>Fondo ambiental</t>
  </si>
  <si>
    <t>66</t>
  </si>
  <si>
    <t>FONDO NACIONAL DE AHORRO – FNA</t>
  </si>
  <si>
    <t>FNA</t>
  </si>
  <si>
    <t>166</t>
  </si>
  <si>
    <t>FONDO NACIONAL DE GARANTÍAS S.A.</t>
  </si>
  <si>
    <t>FNG</t>
  </si>
  <si>
    <t>307</t>
  </si>
  <si>
    <t>FONDO NACIONAL DE VIVIENDA - FONVIVIENDA</t>
  </si>
  <si>
    <t>FONVIVIENDA</t>
  </si>
  <si>
    <t>61</t>
  </si>
  <si>
    <t>FONDO PARA EL FINANCIAMIENTO DEL SECTOR AGROPECUARIO (FINAGRO)</t>
  </si>
  <si>
    <t>FINAGRO</t>
  </si>
  <si>
    <t>121</t>
  </si>
  <si>
    <t>FONDO ROTATORIO DE LA POLICIA NACIONAL</t>
  </si>
  <si>
    <t>Rotatorio PONAL</t>
  </si>
  <si>
    <t>317</t>
  </si>
  <si>
    <t>FONDO ROTATORIO DE LA REGISTRADURIA NACIONAL DEL ESTADO CIVIL</t>
  </si>
  <si>
    <t>Fondo Registraduria</t>
  </si>
  <si>
    <t>448</t>
  </si>
  <si>
    <t>FONDO SOCIAL DE VIVIENDA DE LA REGISTRADURIA NACIONAL DEL ESTADO CIVIL</t>
  </si>
  <si>
    <t>FSV</t>
  </si>
  <si>
    <t>191</t>
  </si>
  <si>
    <t>GENERADORA Y COMERCIALIZADORA DEL CARIBE S.A E.S.P - GECELCA</t>
  </si>
  <si>
    <t>GECELCA</t>
  </si>
  <si>
    <t>474</t>
  </si>
  <si>
    <t>GESTION ENERGETICA S.A. E.S.P.</t>
  </si>
  <si>
    <t>GE</t>
  </si>
  <si>
    <t>122</t>
  </si>
  <si>
    <t>HOSPITAL MILITAR CENTRAL</t>
  </si>
  <si>
    <t>HMC</t>
  </si>
  <si>
    <t>173</t>
  </si>
  <si>
    <t>IMPRENTA NACIONAL DE COLOMBIA</t>
  </si>
  <si>
    <t>Imprenta</t>
  </si>
  <si>
    <t>119</t>
  </si>
  <si>
    <t xml:space="preserve">INDUSTRIA MILITAR </t>
  </si>
  <si>
    <t>INDUMIL</t>
  </si>
  <si>
    <t>490</t>
  </si>
  <si>
    <t>INSTITUTO AMAZÓNICO DE INVESTIGACIONES CIENTIFICAS</t>
  </si>
  <si>
    <t>IAIC</t>
  </si>
  <si>
    <t>109</t>
  </si>
  <si>
    <t xml:space="preserve">INSTITUTO CARO Y CUERVO </t>
  </si>
  <si>
    <t>ICC</t>
  </si>
  <si>
    <t>57</t>
  </si>
  <si>
    <t>INSTITUTO COLOMBIANO AGROPECUARIO – ICA</t>
  </si>
  <si>
    <t>ICA</t>
  </si>
  <si>
    <t>110</t>
  </si>
  <si>
    <t>INSTITUTO COLOMBIANO DE ANTROPOLOGIA E HISTORIA</t>
  </si>
  <si>
    <t>ICANH</t>
  </si>
  <si>
    <t>219</t>
  </si>
  <si>
    <t>INSTITUTO COLOMBIANO DE BIENESTAR FAMILIAR</t>
  </si>
  <si>
    <t>ICBF</t>
  </si>
  <si>
    <t>134</t>
  </si>
  <si>
    <t xml:space="preserve">INSTITUTO COLOMBIANO DE CREDITO Y ESTUDIOS TECNICOS EN EL EXTERIOR - ICETEX </t>
  </si>
  <si>
    <t xml:space="preserve">ICETEX </t>
  </si>
  <si>
    <t>135</t>
  </si>
  <si>
    <t>INSTITUTO COLOMBIANO PARA LA EVALUACIÓN DE LA EDUCACIÓN  – ICFES</t>
  </si>
  <si>
    <t>ICFES</t>
  </si>
  <si>
    <t>123</t>
  </si>
  <si>
    <t>INSTITUTO DE CASAS FISCALES DEL EJÉRCITO</t>
  </si>
  <si>
    <t>CASAS FISCALES</t>
  </si>
  <si>
    <t>143</t>
  </si>
  <si>
    <t>INSTITUTO DE EDUCACION TECNICA PROFESIONAL DE ROLDANILLO VALLE –INTEP-</t>
  </si>
  <si>
    <t>INTEP</t>
  </si>
  <si>
    <t>64</t>
  </si>
  <si>
    <t>INSTITUTO DE HIDROLOGÍA, METEOROLOGÍA Y ESTUDIOS AMBIENTALES (IDEAM)</t>
  </si>
  <si>
    <t>IDEAM</t>
  </si>
  <si>
    <t>491</t>
  </si>
  <si>
    <t>INSTITUTO DE INVESTIGACIONES AMBIENTALES DEL PACIFICO JOHN VON NEWMANN</t>
  </si>
  <si>
    <t>VON NEWMANN</t>
  </si>
  <si>
    <t>72</t>
  </si>
  <si>
    <t>INSTITUTO DE INVESTIGACIONES DE RECURSOS BIOLÓGICOS ALEXANDER VON HUMBOLDT</t>
  </si>
  <si>
    <t>VON HUMBOLDT</t>
  </si>
  <si>
    <t>193</t>
  </si>
  <si>
    <t>INSTITUTO DE PLANIFICACIÓN Y PROMOCIÓN DE SOLUCIONES ENERGÉTICAS PARA LAS ZONAS NO INTERCONECTADAS – IPSE</t>
  </si>
  <si>
    <t>IPSE</t>
  </si>
  <si>
    <t>149</t>
  </si>
  <si>
    <t>INSTITUTO GEOGRÁFICO AGUSTÍN CODAZZI - IGAC</t>
  </si>
  <si>
    <t>IGAC</t>
  </si>
  <si>
    <t>222</t>
  </si>
  <si>
    <t>INSTITUTO NACIONAL DE SALUD</t>
  </si>
  <si>
    <t>INS</t>
  </si>
  <si>
    <t>221</t>
  </si>
  <si>
    <t>INSTITUTO NACIONAL DE CANCEROLOGÍA, EMPRESA SOCIAL DEL ESTADO</t>
  </si>
  <si>
    <t>Cancerologico</t>
  </si>
  <si>
    <t>137</t>
  </si>
  <si>
    <t>INSTITUTO NACIONAL DE FORMACIÓN TÉCNICA PROFESIONAL DE SAN ANDRES Y PROVIDENCIA (INFOTEP)</t>
  </si>
  <si>
    <t>Instituto San Andres</t>
  </si>
  <si>
    <t>141</t>
  </si>
  <si>
    <t>INSTITUTO NACIONAL DE FORMACION TÉCNICA PROFESIONAL DE SAN JUAN DEL CESAR (INFOTEP)</t>
  </si>
  <si>
    <t>INFOTEP</t>
  </si>
  <si>
    <t>233</t>
  </si>
  <si>
    <t>INSTITUTO NACIONAL DE MEDICINA LEGAL Y CIENCIAS FORENSES</t>
  </si>
  <si>
    <t>Medicina Legal</t>
  </si>
  <si>
    <t>246</t>
  </si>
  <si>
    <t>INSTITUTO NACIONAL DE VIAS - INVIAS</t>
  </si>
  <si>
    <t>INVIAS</t>
  </si>
  <si>
    <t>223</t>
  </si>
  <si>
    <t>INSTITUTO NACIONAL DE VIGILANCIA DE MEDICAMENTOS Y ALIMENTOS - INVIMA</t>
  </si>
  <si>
    <t>INVIMA</t>
  </si>
  <si>
    <t>138</t>
  </si>
  <si>
    <t>INSTITUTO NACIONAL PARA CIEGOS – INCI</t>
  </si>
  <si>
    <t>INCI</t>
  </si>
  <si>
    <t>139</t>
  </si>
  <si>
    <t>INSTITUTO NACIONAL PARA SORDOS - INSOR</t>
  </si>
  <si>
    <t>INSOR</t>
  </si>
  <si>
    <t>174</t>
  </si>
  <si>
    <t>INSTITUTO NACIONAL PENITENCIARIO Y CARCELARIO - INPEC</t>
  </si>
  <si>
    <t>INPEC</t>
  </si>
  <si>
    <t>145</t>
  </si>
  <si>
    <t xml:space="preserve">INSTITUTO TÉCNICO CENTRAL </t>
  </si>
  <si>
    <t>ITC</t>
  </si>
  <si>
    <t>142</t>
  </si>
  <si>
    <t>INSTITUTO TECNICO NACIONAL DE COMERCIO SIMON RODRIGUEZ</t>
  </si>
  <si>
    <t>Instituto comercio</t>
  </si>
  <si>
    <t>146</t>
  </si>
  <si>
    <t>INSTITUTO TOLIMENSE DE FORMACIÓN TÉCNICA PROFESIONAL</t>
  </si>
  <si>
    <t>ITFIP</t>
  </si>
  <si>
    <t>557</t>
  </si>
  <si>
    <t>INTERCOLOMBIA S.A. E.S.P.</t>
  </si>
  <si>
    <t>INTERCOLOMBIA</t>
  </si>
  <si>
    <t>194</t>
  </si>
  <si>
    <t>INTERCONEXION ELECTRICA S.A. E.S.P - ISA</t>
  </si>
  <si>
    <t>ISA</t>
  </si>
  <si>
    <t>338</t>
  </si>
  <si>
    <t xml:space="preserve">INTERNEXA S.A </t>
  </si>
  <si>
    <t>INTERNEXA</t>
  </si>
  <si>
    <t>2921</t>
  </si>
  <si>
    <t>JURISDICCION PARA LA PAZ</t>
  </si>
  <si>
    <t>JEP</t>
  </si>
  <si>
    <t>157</t>
  </si>
  <si>
    <t>LA PREVISORA S.A. COMPAÑÍA DE SEGUROS</t>
  </si>
  <si>
    <t>Previsora</t>
  </si>
  <si>
    <t>330</t>
  </si>
  <si>
    <t>LEASING BANCOLDEX S.A.   (Arco Grupo Bancoldex)</t>
  </si>
  <si>
    <t>Leasing</t>
  </si>
  <si>
    <t>440</t>
  </si>
  <si>
    <t>METROTEL S.A. E.S.P. (Metrotel Redes S.A.)</t>
  </si>
  <si>
    <t>METROTEL</t>
  </si>
  <si>
    <t>63</t>
  </si>
  <si>
    <t>MINISTERIO DE AGRICULTURA Y DESARROLLO RURAL</t>
  </si>
  <si>
    <t>MinAgricultura</t>
  </si>
  <si>
    <t>386</t>
  </si>
  <si>
    <t>MINISTERIO DE AMBIENTE Y DESARROLLO SOSTENIBLE y FONAM</t>
  </si>
  <si>
    <t>MinAmbiente-FONAM</t>
  </si>
  <si>
    <t>169</t>
  </si>
  <si>
    <t>MINISTERIO DE COMERCIO INDUSTRIA Y TURISMO</t>
  </si>
  <si>
    <t>MinComercio</t>
  </si>
  <si>
    <t>112</t>
  </si>
  <si>
    <t>MINISTERIO DE CULTURA</t>
  </si>
  <si>
    <t>Mincultura</t>
  </si>
  <si>
    <t>124</t>
  </si>
  <si>
    <t>MINISTERIO DE DEFENSA NACIONAL</t>
  </si>
  <si>
    <t>MinDefensa</t>
  </si>
  <si>
    <t>147</t>
  </si>
  <si>
    <t>MINISTERIO DE EDUCACIÓN NACIONAL</t>
  </si>
  <si>
    <t>MinEducacion</t>
  </si>
  <si>
    <t>348</t>
  </si>
  <si>
    <t>MINISTERIO DE HACIENDA Y CRÉDITO PÚBLICO</t>
  </si>
  <si>
    <t>MinHacienda</t>
  </si>
  <si>
    <t>415</t>
  </si>
  <si>
    <t>MINISTERIO DE JUSTICIA Y EL DERECHO</t>
  </si>
  <si>
    <t>MinJusticia</t>
  </si>
  <si>
    <t>196</t>
  </si>
  <si>
    <t>MINISTERIO DE MINAS Y ENERGÍA</t>
  </si>
  <si>
    <t>MinMinas</t>
  </si>
  <si>
    <t>237</t>
  </si>
  <si>
    <t>MINISTERIO DE RELACIONES EXTERIORES Y FONDO ROTATORIO DEL MINISTERIO DE RELACIONES EXTERIORES</t>
  </si>
  <si>
    <t>Cancilleria-Fondo</t>
  </si>
  <si>
    <t>401</t>
  </si>
  <si>
    <t>MINISTERIO DE SALUD Y PROTECCION SOCIAL</t>
  </si>
  <si>
    <t>MinSalud</t>
  </si>
  <si>
    <t>242</t>
  </si>
  <si>
    <t xml:space="preserve">MINISTERIO DE TECNOLOGIAS DE LA INFORMACION Y LAS COMUNICACIONES Y FONDO DE TECNOLOGIAS DE LA INFORMACION Y LAS COMUNICACIONES </t>
  </si>
  <si>
    <t>MinTic-Fondo</t>
  </si>
  <si>
    <t>403</t>
  </si>
  <si>
    <t>MINISTERIO DE TRABAJO</t>
  </si>
  <si>
    <t>MinTrabajo</t>
  </si>
  <si>
    <t>247</t>
  </si>
  <si>
    <t xml:space="preserve">MINISTERIO DE TRANSPORTE </t>
  </si>
  <si>
    <t>MinTransporte</t>
  </si>
  <si>
    <t>389</t>
  </si>
  <si>
    <t>MINISTERIO DE VIVIENDA CIUDAD Y TERRITORIO</t>
  </si>
  <si>
    <t>MinVivienda</t>
  </si>
  <si>
    <t>407</t>
  </si>
  <si>
    <t xml:space="preserve">MINISTERIO DEL INTERIOR Y FONDO PARA LA PARTICIPACION Y EL FORTALECIMIENTO DE LA DEMOCRACIA </t>
  </si>
  <si>
    <t>MinInterior-Fondo</t>
  </si>
  <si>
    <t>434</t>
  </si>
  <si>
    <t xml:space="preserve">NUEVA EPS.SA. </t>
  </si>
  <si>
    <t>NUEVA EPS</t>
  </si>
  <si>
    <t>525</t>
  </si>
  <si>
    <t>OLEODUCTO BICENTENARIO DE COLOMBIA S.A.S.</t>
  </si>
  <si>
    <t>Ole bicentenario</t>
  </si>
  <si>
    <t>485</t>
  </si>
  <si>
    <t>OLEODUCTO CENTRAL S.A.</t>
  </si>
  <si>
    <t>Ole central</t>
  </si>
  <si>
    <t>486</t>
  </si>
  <si>
    <t>OLEODUCTO DE COLOMBIA S.A.</t>
  </si>
  <si>
    <t>Ole colombia</t>
  </si>
  <si>
    <t>537</t>
  </si>
  <si>
    <t>OPERACIONES TECNOLÓGICAS Y COMERCIALES S.A.S. - OPTECOM S.A.S</t>
  </si>
  <si>
    <t>OPTECOM</t>
  </si>
  <si>
    <t>74</t>
  </si>
  <si>
    <t>PARQUES NACIONALES NATURALES DE COLOMBIA</t>
  </si>
  <si>
    <t>Parques nacionales</t>
  </si>
  <si>
    <t>125</t>
  </si>
  <si>
    <t xml:space="preserve">POLICÍA NACIONAL </t>
  </si>
  <si>
    <t>PONAL</t>
  </si>
  <si>
    <t>1787</t>
  </si>
  <si>
    <t>POLIPROPILENO DEL CARIBE S.A.</t>
  </si>
  <si>
    <t>PROPILCO</t>
  </si>
  <si>
    <t>158</t>
  </si>
  <si>
    <t>POSITIVA COMPAÑÍA DE SEGUROS S.A.</t>
  </si>
  <si>
    <t>POSITIVA</t>
  </si>
  <si>
    <t>202</t>
  </si>
  <si>
    <t>PROCURADURIA GENERAL DE LA NACION</t>
  </si>
  <si>
    <t>Procuraduria</t>
  </si>
  <si>
    <t>244</t>
  </si>
  <si>
    <t>RADIO TELEVISION NACIONAL DE COLOMBIA - RTVC</t>
  </si>
  <si>
    <t>RTVC</t>
  </si>
  <si>
    <t>487</t>
  </si>
  <si>
    <t>REFINERIA DE CARTAGENA S.A.</t>
  </si>
  <si>
    <t>Refineria</t>
  </si>
  <si>
    <t>203</t>
  </si>
  <si>
    <t>REGISTRADURIA NACIONAL DEL ESTADO CIVIL Y FONDO ROTATORIO DE LA REGISTRADURIA NACIONAL DEL ESTADO CIVIL</t>
  </si>
  <si>
    <t>Registraduria-Fondo</t>
  </si>
  <si>
    <t>225</t>
  </si>
  <si>
    <t>SANATORIO DE AGUA DE DIOS E.S.E.</t>
  </si>
  <si>
    <t>Agua de Dios</t>
  </si>
  <si>
    <t>226</t>
  </si>
  <si>
    <t>SANATORIO DE CONTRATACIÓN E.S.E.</t>
  </si>
  <si>
    <t>Sanatorio</t>
  </si>
  <si>
    <t>234</t>
  </si>
  <si>
    <t>SENADO DE LA REPUBLICA</t>
  </si>
  <si>
    <t>Senado</t>
  </si>
  <si>
    <t>126</t>
  </si>
  <si>
    <t>SERVICIO AEREO A TERRITORIOS NACIONALES - SATENA</t>
  </si>
  <si>
    <t>SATENA</t>
  </si>
  <si>
    <t>192</t>
  </si>
  <si>
    <t>SERVICIO GEOLÓGICO COLOMBIANO</t>
  </si>
  <si>
    <t>SGC</t>
  </si>
  <si>
    <t>227</t>
  </si>
  <si>
    <t>SERVICIO NACIONAL DE APRENDIZAJE -SENA</t>
  </si>
  <si>
    <t>SENA</t>
  </si>
  <si>
    <t>243</t>
  </si>
  <si>
    <t>SERVICIOS POSTALES NACIONALES S.A. 4-72</t>
  </si>
  <si>
    <t>SPN 4-72</t>
  </si>
  <si>
    <t>458</t>
  </si>
  <si>
    <t>SISTEMAS INTELIGENTES EN RED S.A.S.</t>
  </si>
  <si>
    <t>SIR</t>
  </si>
  <si>
    <t>442</t>
  </si>
  <si>
    <t>SOCIEDAD DE ACTIVOS ESPECIALES S.A.S</t>
  </si>
  <si>
    <t>Activos especiales</t>
  </si>
  <si>
    <t>441</t>
  </si>
  <si>
    <t>SOCIEDAD DE TELEVISION DE CALDAS, RISARALDA Y QUINDIO LTDA - TELECAFE LTDA</t>
  </si>
  <si>
    <t>TELECAFE</t>
  </si>
  <si>
    <t>127</t>
  </si>
  <si>
    <t>SOCIEDAD HOTELERA TEQUENDAMA - SHT</t>
  </si>
  <si>
    <t>SHT</t>
  </si>
  <si>
    <t>170</t>
  </si>
  <si>
    <t>SUPERINTENDENCIA DE INDUSTRIA Y COMERCIO</t>
  </si>
  <si>
    <t>Superindustria</t>
  </si>
  <si>
    <t>130</t>
  </si>
  <si>
    <t>SUPERINTENDENCIA DE LA ECONOMÍA SOLIDARIA</t>
  </si>
  <si>
    <t>Supersolidaria</t>
  </si>
  <si>
    <t>175</t>
  </si>
  <si>
    <t>SUPERINTENDENCIA DE NOTARIADO Y REGISTRO</t>
  </si>
  <si>
    <t>Supernotariado</t>
  </si>
  <si>
    <t>248</t>
  </si>
  <si>
    <t>SUPERINTENDENCIA DE PUERTOS Y TRANSPORTE</t>
  </si>
  <si>
    <t>Supertransporte</t>
  </si>
  <si>
    <t>209</t>
  </si>
  <si>
    <t>SUPERINTENDENCIA DE SERVICIOS PÚBLICOS DOMICILIARIOS</t>
  </si>
  <si>
    <t>171</t>
  </si>
  <si>
    <t>SUPERINTENDENCIA DE SOCIEDADES</t>
  </si>
  <si>
    <t>Supersociedades</t>
  </si>
  <si>
    <t>128</t>
  </si>
  <si>
    <t>SUPERINTENDENCIA DE VIGILANCIA Y SEGURIDAD PRIVADA</t>
  </si>
  <si>
    <t>Supervigilancia</t>
  </si>
  <si>
    <t>228</t>
  </si>
  <si>
    <t>SUPERINTENDENCIA DEL SUBSIDIO FAMILIAR</t>
  </si>
  <si>
    <t>Supersubsidio</t>
  </si>
  <si>
    <t>159</t>
  </si>
  <si>
    <t>SUPERINTENDENCIA FINANCIERA DE COLOMBIA</t>
  </si>
  <si>
    <t>Superfinanciera</t>
  </si>
  <si>
    <t>229</t>
  </si>
  <si>
    <t>SUPERINTENDENCIA NACIONAL DE SALUD</t>
  </si>
  <si>
    <t>Supersalud</t>
  </si>
  <si>
    <t>475</t>
  </si>
  <si>
    <t>TRANSELCA S.A. E.S.P.</t>
  </si>
  <si>
    <t>TRANSELCA</t>
  </si>
  <si>
    <t>467</t>
  </si>
  <si>
    <t>U.A.E DE GESTION DE RESTITUCION DE TIERRAS DESPOJADAS</t>
  </si>
  <si>
    <t>Restitucion</t>
  </si>
  <si>
    <t>390</t>
  </si>
  <si>
    <t>U.A.E. AGENCIA NACIONAL DEL ESPECTRO - ANE</t>
  </si>
  <si>
    <t>ANE</t>
  </si>
  <si>
    <t>249</t>
  </si>
  <si>
    <t>U.A.E. DE LA AERONAUTICA CIVIL</t>
  </si>
  <si>
    <t>Aeronautica</t>
  </si>
  <si>
    <t>423</t>
  </si>
  <si>
    <t>U.A.E. INSTITUTO NACIONAL DE METROLOGIA</t>
  </si>
  <si>
    <t>METROLOGIA</t>
  </si>
  <si>
    <t>445</t>
  </si>
  <si>
    <t>U.A.E. JUNTA  CENTRAL DE CONTADORES</t>
  </si>
  <si>
    <t>Contadores</t>
  </si>
  <si>
    <t>534</t>
  </si>
  <si>
    <t>UNIDAD ADMINISTRATIVA ESPECIAL AGENCIA DEL INSPECTOR GENERAL DE TRIBUTOS, RENTAS Y CONTRIBUCIONES PARAFISCALES</t>
  </si>
  <si>
    <t>ITRC</t>
  </si>
  <si>
    <t>323</t>
  </si>
  <si>
    <t xml:space="preserve">UNIDAD ADMINISTRATIVA ESPECIAL CONTADURIA GENERAL DE LA NACION </t>
  </si>
  <si>
    <t>Contaduria</t>
  </si>
  <si>
    <t>433</t>
  </si>
  <si>
    <t>UNIDAD ADMINISTRATIVA ESPECIAL DE GESTION PENSIONAL Y CONTRIBUCIONES PARAFISCALES DE LA PROTECCIÓN SOCIAL - UGPP</t>
  </si>
  <si>
    <t>UGPP</t>
  </si>
  <si>
    <t>161</t>
  </si>
  <si>
    <t>UNIDAD ADMINISTRATIVA ESPECIAL DE INFORMACIÓN Y ANÁLISIS FINANCIERO -UIAF</t>
  </si>
  <si>
    <t>UIAF</t>
  </si>
  <si>
    <t>404</t>
  </si>
  <si>
    <t>UNIDAD ADMINISTRATIVA ESPECIAL DE ORGANIZACIONES SOLIDARIAS</t>
  </si>
  <si>
    <t>Solidarias</t>
  </si>
  <si>
    <t>1676</t>
  </si>
  <si>
    <t xml:space="preserve">UNIDAD ADMINISTRATIVA ESPECIAL DEL SERVICIO PUBLICO DE EMPLEO </t>
  </si>
  <si>
    <t>Empleo</t>
  </si>
  <si>
    <t>309</t>
  </si>
  <si>
    <t>UNIDAD ADMINISTRATIVA ESPECIAL DIRECCION DE IMPUESTOS Y ADUANAS NACIONALES - DIAN</t>
  </si>
  <si>
    <t>409</t>
  </si>
  <si>
    <t>UNIDAD ADMINISTRATIVA ESPECIAL MIGRACION COLOMBIA</t>
  </si>
  <si>
    <t>Migracion</t>
  </si>
  <si>
    <t>398</t>
  </si>
  <si>
    <t>UNIDAD ADMINISTRATIVA ESPECIAL PARA LA CONSOLIDACION TERRITORIAL</t>
  </si>
  <si>
    <t>Consolidacion</t>
  </si>
  <si>
    <t>395</t>
  </si>
  <si>
    <t>UNIDAD DE ATENCION Y REPARACION INTEGRAL A LAS VICTIMAS</t>
  </si>
  <si>
    <t>Victimas</t>
  </si>
  <si>
    <t>195</t>
  </si>
  <si>
    <t>UNIDAD DE PLANEACION MINERO ENERGETICA</t>
  </si>
  <si>
    <t>UPME</t>
  </si>
  <si>
    <t>383</t>
  </si>
  <si>
    <t>UNIDAD DE PLANIFICACION DE TIERRAS RURALES, ADECUACION DE TIERRAS Y USOS AGROPECUARIOS-UPRA</t>
  </si>
  <si>
    <t>Planificacion rural</t>
  </si>
  <si>
    <t>417</t>
  </si>
  <si>
    <t>UNIDAD DE SERVICIOS PENITENCIARIOS Y CARCELARIOS-SPC</t>
  </si>
  <si>
    <t>USPEC</t>
  </si>
  <si>
    <t>408</t>
  </si>
  <si>
    <t>UNIDAD NACIONAL DE PROTECCION</t>
  </si>
  <si>
    <t>UNP</t>
  </si>
  <si>
    <t>419</t>
  </si>
  <si>
    <t>UNIDAD NACIONAL PARA LA GESTION DEL RIESGO DE DESASTRES-UNGRD</t>
  </si>
  <si>
    <t>UNGRD</t>
  </si>
  <si>
    <t>250</t>
  </si>
  <si>
    <t>UNIVERSIDAD COLEGIO MAYOR DE CUNDINAMARCA</t>
  </si>
  <si>
    <t>Unicundinamarca</t>
  </si>
  <si>
    <t>251</t>
  </si>
  <si>
    <t>UNIVERSIDAD DE CALDAS</t>
  </si>
  <si>
    <t>Unicaldas</t>
  </si>
  <si>
    <t>252</t>
  </si>
  <si>
    <t>UNIVERSIDAD DE LA AMAZONIA</t>
  </si>
  <si>
    <t>Uniamazonia</t>
  </si>
  <si>
    <t>253</t>
  </si>
  <si>
    <t>UNIVERSIDAD DE LOS LLANOS</t>
  </si>
  <si>
    <t>Unillanos</t>
  </si>
  <si>
    <t>254</t>
  </si>
  <si>
    <t>UNIVERSIDAD DEL CAUCA</t>
  </si>
  <si>
    <t>Unicauca</t>
  </si>
  <si>
    <t>255</t>
  </si>
  <si>
    <t>UNIVERSIDAD DEL PACIFICO</t>
  </si>
  <si>
    <t>Unipacifico</t>
  </si>
  <si>
    <t>427</t>
  </si>
  <si>
    <t>UNIVERSIDAD DEL VALLE DEL CAUCA</t>
  </si>
  <si>
    <t>Univalle</t>
  </si>
  <si>
    <t>256</t>
  </si>
  <si>
    <t>UNIVERSIDAD MILITAR NUEVA GRANADA</t>
  </si>
  <si>
    <t>Unimilitar</t>
  </si>
  <si>
    <t>258</t>
  </si>
  <si>
    <t>UNIVERSIDAD NACIONAL ABIERTA Y A DISTANCIA - UNAD</t>
  </si>
  <si>
    <t>UNAD</t>
  </si>
  <si>
    <t>278</t>
  </si>
  <si>
    <t>UNIVERSIDAD NACIONAL DE COLOMBIA</t>
  </si>
  <si>
    <t>UNAL</t>
  </si>
  <si>
    <t>468</t>
  </si>
  <si>
    <t>UNIVERSIDAD DE CORDOBA</t>
  </si>
  <si>
    <t>Unicordoba</t>
  </si>
  <si>
    <t>262</t>
  </si>
  <si>
    <t>UNIVERSIDAD PEDAGOGICA NACIONAL</t>
  </si>
  <si>
    <t>Pedagogica</t>
  </si>
  <si>
    <t>260</t>
  </si>
  <si>
    <t>UNIVERSIDAD PEDAGOGICA Y TECNOLOGICA DE COLOMBIA</t>
  </si>
  <si>
    <t>UPTC</t>
  </si>
  <si>
    <t>264</t>
  </si>
  <si>
    <t>UNIVERSIDAD POPULAR DEL CESAR</t>
  </si>
  <si>
    <t>Unicesar</t>
  </si>
  <si>
    <t>261</t>
  </si>
  <si>
    <t>UNIVERSIDAD SURCOLOMBIANA</t>
  </si>
  <si>
    <t>Unisur</t>
  </si>
  <si>
    <t>263</t>
  </si>
  <si>
    <t>UNIVERSIDAD TECNOLÓGICA DE CHOCÓ “DIEGO LUIS CÓRDOBA”</t>
  </si>
  <si>
    <t>Unichoco</t>
  </si>
  <si>
    <t>259</t>
  </si>
  <si>
    <t>UNIVERSIDAD TECNOLOGICA DE PEREIRA</t>
  </si>
  <si>
    <t>Unipereira</t>
  </si>
  <si>
    <t>2989</t>
  </si>
  <si>
    <t>COMPOUNDING AND MASTERBATCHING INDUSTRY LTDA</t>
  </si>
  <si>
    <t>COMAI</t>
  </si>
  <si>
    <t>1783</t>
  </si>
  <si>
    <t>ADMINISTRADORA DE LOS RECURSOS DEL SISTEMA GENERAL DE SEGURIDAD SOCIAL EN SALUD</t>
  </si>
  <si>
    <t>ADRES</t>
  </si>
  <si>
    <t>1770</t>
  </si>
  <si>
    <t>AGENCIA NACIONAL DE SEGURIDAD VIAL</t>
  </si>
  <si>
    <t>ANSV</t>
  </si>
  <si>
    <t>FONRELEXT</t>
  </si>
  <si>
    <t>DIRECCION GENERAL MARITIMA</t>
  </si>
  <si>
    <t>DIMAR</t>
  </si>
  <si>
    <t>ID ENTIDAD</t>
  </si>
  <si>
    <t>ENTIDAD</t>
  </si>
  <si>
    <t>NOM CORTO</t>
  </si>
  <si>
    <t>1521</t>
  </si>
  <si>
    <t>1522</t>
  </si>
  <si>
    <t>1523</t>
  </si>
  <si>
    <t>1524</t>
  </si>
  <si>
    <t>9000</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</si>
  <si>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</si>
  <si>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</si>
  <si>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</si>
  <si>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</si>
  <si>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</si>
  <si>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</si>
  <si>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</si>
  <si>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</si>
  <si>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</si>
  <si>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</si>
  <si>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</si>
  <si>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</si>
  <si>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</si>
  <si>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</si>
  <si>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</si>
  <si>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</si>
  <si>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</si>
  <si>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</si>
  <si>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</si>
  <si>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</si>
  <si>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</si>
  <si>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</si>
  <si>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</si>
  <si>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</si>
  <si>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</si>
  <si>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</si>
  <si>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</si>
  <si>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</si>
  <si>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</si>
  <si>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</si>
  <si>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</si>
  <si>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</si>
  <si>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</si>
  <si>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</si>
  <si>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</si>
  <si>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</si>
  <si>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</si>
  <si>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</si>
  <si>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</si>
  <si>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</si>
  <si>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</si>
  <si>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</si>
  <si>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</si>
  <si>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</si>
  <si>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</si>
  <si>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</si>
  <si>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</si>
  <si>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</si>
  <si>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</si>
  <si>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</si>
  <si>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</si>
  <si>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</si>
  <si>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</si>
  <si>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</si>
  <si>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</si>
  <si>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</si>
  <si>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</si>
  <si>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</si>
  <si>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</si>
  <si>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</si>
  <si>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</si>
  <si>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</si>
  <si>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</si>
  <si>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</si>
  <si>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</si>
  <si>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</si>
  <si>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</si>
  <si>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</si>
  <si>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</si>
  <si>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</si>
  <si>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</si>
  <si>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</si>
  <si>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</si>
  <si>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</si>
  <si>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</si>
  <si>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</si>
  <si>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</si>
  <si>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</si>
  <si>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</si>
  <si>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</si>
  <si>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</si>
  <si>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</si>
  <si>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</si>
  <si>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</si>
  <si>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</si>
  <si>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</si>
  <si>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</si>
  <si>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</si>
  <si>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</si>
  <si>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</si>
  <si>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</si>
  <si>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</si>
  <si>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</si>
  <si>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</si>
  <si>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</si>
  <si>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</si>
  <si>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</si>
  <si>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</si>
  <si>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</si>
  <si>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</si>
  <si>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</si>
  <si>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la política de prevención del daño antijurídico. Esto no implica que no pueda utilizar varios canales pero deberá señalar el más importante. </t>
    </r>
  </si>
  <si>
    <t>[(#ddas año X - #ddas año Y) / #ddas año Y]*101</t>
  </si>
  <si>
    <t>[(#ddas año X - #ddas año Y) / #ddas año Y]*102</t>
  </si>
  <si>
    <t>[(#ddas año X - #ddas año Y) / #ddas año Y]*103</t>
  </si>
  <si>
    <t>[(#ddas año X - #ddas año Y) / #ddas año Y]*104</t>
  </si>
  <si>
    <t>[(#ddas año X - #ddas año Y) / #ddas año Y]*105</t>
  </si>
  <si>
    <t>[(#ddas año X - #ddas año Y) / #ddas año Y]*106</t>
  </si>
  <si>
    <t>[(#ddas año X - #ddas año Y) / #ddas año Y]*107</t>
  </si>
  <si>
    <t>[(#ddas año X - #ddas año Y) / #ddas año Y]*108</t>
  </si>
  <si>
    <t>[(#ddas año X - #ddas año Y) / #ddas año Y]*109</t>
  </si>
  <si>
    <t>[(#ddas año X - #ddas año Y) / #ddas año Y]*110</t>
  </si>
  <si>
    <t>[(#ddas año X - #ddas año Y) / #ddas año Y]*111</t>
  </si>
  <si>
    <t>[(#ddas año X - #ddas año Y) / #ddas año Y]*112</t>
  </si>
  <si>
    <t>[(#ddas año X - #ddas año Y) / #ddas año Y]*113</t>
  </si>
  <si>
    <t>[(#ddas año X - #ddas año Y) / #ddas año Y]*114</t>
  </si>
  <si>
    <t>[(#ddas año X - #ddas año Y) / #ddas año Y]*115</t>
  </si>
  <si>
    <t>[(#ddas año X - #ddas año Y) / #ddas año Y]*116</t>
  </si>
  <si>
    <t>[(#ddas año X - #ddas año Y) / #ddas año Y]*117</t>
  </si>
  <si>
    <t>[(#ddas año X - #ddas año Y) / #ddas año Y]*118</t>
  </si>
  <si>
    <t>[(#ddas año X - #ddas año Y) / #ddas año Y]*119</t>
  </si>
  <si>
    <t>[(#ddas año X - #ddas año Y) / #ddas año Y]*120</t>
  </si>
  <si>
    <t>[(#ddas año X - #ddas año Y) / #ddas año Y]*121</t>
  </si>
  <si>
    <t>[(#ddas año X - #ddas año Y) / #ddas año Y]*122</t>
  </si>
  <si>
    <t>[(#ddas año X - #ddas año Y) / #ddas año Y]*123</t>
  </si>
  <si>
    <t>[(#ddas año X - #ddas año Y) / #ddas año Y]*124</t>
  </si>
  <si>
    <t>[(#ddas año X - #ddas año Y) / #ddas año Y]*125</t>
  </si>
  <si>
    <t>[(#ddas año X - #ddas año Y) / #ddas año Y]*126</t>
  </si>
  <si>
    <t>[(#ddas año X - #ddas año Y) / #ddas año Y]*127</t>
  </si>
  <si>
    <t>[(#ddas año X - #ddas año Y) / #ddas año Y]*128</t>
  </si>
  <si>
    <t>CORTOLIMA en los años 2020 y 2021 atendió un total de 62.120 derechos de petición, según informa el área de Atención al Usuario de la Subdirección Administrativa y Financiera. Este amplio número de Derechos de Petición hace que muchos de estos no sean debidamente atendidos.</t>
  </si>
  <si>
    <t xml:space="preserve">Incumplimieto de términos de Ley en las respuestas a Derechos de Petición </t>
  </si>
  <si>
    <t>SUBDIRECCIÓN ADMINISTRATIVA Y FINANCIERA</t>
  </si>
  <si>
    <t xml:space="preserve">e cuenta con 17 procesos judiciales activos en diferentes instancias, cuya cuantía supera los sesenta millones de pesos del mismo demandante, en el cual se ha ejercido el medio de control de la acción de nulidad y restablecimiento del derecho contra  la Corporación por la presuntos errores en el proceso de liquidación de tarifa de seguimiento a  Licencias Ambientales, Permisos, concesiones y demás instrumentos de control con los que se cuenta y se materializa una de las actividades misionales de la Entidad.  Aunque en menor número, se registran otros procesos con el mismo asunto y diferente demandante. </t>
  </si>
  <si>
    <t xml:space="preserve">La liquidación de tarifas de seguimiento se realiza sin precisar la información sobre costos de inversión y operación de los proyectos y actividades, a presentar por los titulares de los permisos y omitiendo la presentación de éstos sin que se sustente de forma adecuada el por qué no se tuvieron en cuenta. </t>
  </si>
  <si>
    <t>Revisar el procedimiento de liquidación de tarifa de seguimiento.</t>
  </si>
  <si>
    <t>En fallo de Consejo de Estado de marzo 18 de 2021 en el proceso radicado con el número 73001-23-31-00-2012-00241-02  se ordena a CORTOLIMA formular y adoptar una política que estudie las estrategias administrativas o técnicas tendientes a evitar el daño antijurídico relacionado con el fallo.</t>
  </si>
  <si>
    <t>SUBDIRECCIÓN DE ADMINISTRACIÓN DE RECURSOS NATURALES</t>
  </si>
  <si>
    <t>En el periodo 2020 esta acción se interpuso en una frecuencia de 9 y por un  valor de $3.329.826.781</t>
  </si>
  <si>
    <t>Deficiencia en la proyección de actos administrativos e indebida aplicación del mecanismo de tasación de multas</t>
  </si>
  <si>
    <t>SUBDIRECCIÓN JURÍDICA</t>
  </si>
  <si>
    <t>NÚMERO DE CAPACITACIONES VIRTUALES REALIZADAS EN CADA AÑO DE IMPLEMENTACIÓN DE LA POLÍTICA</t>
  </si>
  <si>
    <t>NÚMERO DE PROCEDIMIENTOS DE LIQUIDACIÓN DE TARIFAS DE EVALUACIÓN Y SEGUIMIENTO REVISADOS</t>
  </si>
  <si>
    <t>Se cuenta con herramienta interna para el control de términos, que se verifica mensualmente en comité de PQR que lidera el área de Servicio al Ciudadano de la Subdirección Administrativa y Financiera y con alertas diarias de la correspondencia a cargo, que se envía a los correos institucionales de los funcionarios y colaboradores de la Corporación.   Es necesaria la realización de una reinducción anual durante el periodo de implementación de la política - una por año -, para reiterar sobre el uso adecuado de la herramienta  para que esta cumpla su función de control, así como de los términos asignados por Ley para dar respuestas a derechos de petición.</t>
  </si>
  <si>
    <t>UNA REVISIÓN AL PROCEDIMIENTO DE LIQUIDACIÓN DE TARIFAS DE EVALUACIÓN Y SEGUIMIENTO</t>
  </si>
  <si>
    <t>NÚMERO DE CAPACITACIONES REALIZADAS A LA REVISIÓN  DEL PROCEDIMIENTO DE LIQUIDACIÓN DE TARIFAS DE EVALUACIÓN Y SEGUIMIENTO</t>
  </si>
  <si>
    <t xml:space="preserve">Hacer una reinducción anual - en el periodo de implementación -,referente al procedimiento de evaluación de D.A.A. y L.A., para todos los funcionarios que tienen a cargo esta actividad. </t>
  </si>
  <si>
    <t>NUMERO DE FUNCIONARIOS QUE SE CAPACITARON EN LA NORMATIVIDAD REFERENTE A DERECHOS DE PETICIÓN Y DILIGENCIMIENTO DE LA HERRAMIENTA DE CONTROL</t>
  </si>
  <si>
    <t>NÚMERO DE FUNCIONARIOS A CAPACIAR EN LA NORMATIVIDAD REFERENTE A DERECHOS DE PETICIÓN Y DIIGENCIAMIENTO DE LA HERRAMIENTA DE CONTROL</t>
  </si>
  <si>
    <t>NÚMERO DE PROCEDIMIENTOS DE TARIFA DE SEGUIMIENTO MODIFICADOS</t>
  </si>
  <si>
    <t>NÚMERO DE PROCEDIMIENTOS DE TARIFA DE SEGUIMIENTO MODIFICAR</t>
  </si>
  <si>
    <t>NÚMERO DE CAPACITACIONES REALIZADAS DE ARGUMENTACIÓN TECNICO - JURIDICA DE LOS ACTOS ADMINISTRATIVOS Y A METODOLOGÍA DE TASACIÓN DE MULTAS EN EL TRÁMITE SANCIONATORIO AMBIENTAL</t>
  </si>
  <si>
    <t>El Consejo de Estado ordenó la suspensión inmediata de la Licencia Ambiental otorgada en la Resolución 3281 de octubre de 2019 al considerar errores en el trámite de evaluación, al otorgar la licencia sin el lleno de requisitos y sin la información técnica requerida</t>
  </si>
  <si>
    <t xml:space="preserve">A partir del segundo semestre del primer año de implementación de la política - 2022 - se realizará la revisión del procedimiento, de lo cual se elevará acta por el área encargada y proceder su actualización, con el propósito que los costos allegados sean analizados debidamente para ser tenidos o no en cuenta en el trámite de liquidación de la tarifa correspondiente. </t>
  </si>
  <si>
    <t xml:space="preserve">Realizar la adecuada reinducción del procedimiento o la socialización a los funcionarios encargados de la realización de la actividad de liquidación de tarifas de evaluación y seguimiento. La actividad se realizará  por una vez, en cada año de implementación de la política - 2023 - </t>
  </si>
  <si>
    <t>Se realizará capacitación grupal virtual de argumentación técnico-jurídica a funcionarios encargados de la elaboraciòn de la valoración de infracciones y tasación de multas y proyección de actos administrativos que imponen sanción, una por cada año de implementación de la política (2 capacitaciones).</t>
  </si>
  <si>
    <t>NÚMERO DE CAPACITACIONES VIRTUALES REALIZADAS AL PROEDIMIENTO DE EVALUACIÓN DE DIAGNÓSTICO AMBIENTAL DE ALTERNATIVAS Y LICENCIA AMBIENTAL</t>
  </si>
  <si>
    <t>NUMERO DE CAPACITACIONES VIRTUALES PROGRAMADAS AL PROCEDIMIENTO DE EVALUACIÓN DE DIAGNÓSTICO AMBIENTAL DE ALTERNATIVAS Y LICENCIA AMBIENTAL</t>
  </si>
  <si>
    <t>NÚMERO DE CAPACITACIONES A REALIZAR DE ARGUMENTACIÓN TECNICO - JURIDICA DE LOS ACTOS ADMINISTRATIVOS Y A METODOLOGÍA DE TASACIÓN DE MULTAS EN EL TRÁMITE SANCIONATORIO AMBIENTAL</t>
  </si>
  <si>
    <t>NÚMERO DE CAPACITACIONES PRESENCIALES PROGRAMADAS A LA REVISIÓN DEL PROCEDIMIENTO DE LIQUIDACIÓN DE TARIFAS DE EVALUACIÓN Y SEGUIMIENTO</t>
  </si>
  <si>
    <t xml:space="preserve"> NUMERO DE CAPACITACIONES VIRTUALES PROGRAMADAS EN CADA AÑO DE IMPLEMENTACIÓN DE LA POLITICA</t>
  </si>
  <si>
    <t>MODIFICAR PROCEDIMIENTO DE LIQUIDACIÓN DE TARIFAS DE SEGUIMIENTO</t>
  </si>
  <si>
    <t xml:space="preserve">NÚMERO DE INSTRUCCIONES REALIZADAS  A LA MODIFICACIÓN PROCEDIMIENTO DE TARIFAS DE EVALUACIÓN Y SEGUIMIENTO </t>
  </si>
  <si>
    <t>NÚMERO DE INSTRUCCIONES A IMPARTIR DE LA MODIFICACIÓN AL PROCEDIMIENTO DE TARIFAS DE EVALUACIÓN Y SEGUIMIENTO</t>
  </si>
  <si>
    <t>NÚMERO DE INSTRUCCIONES REALIZADAS AL PROCESO DE EVALUACIÓN DE DIAGNÓSTICO AMBIENTAL DE ALTERNATIVAS Y LICENCIAS AMBIENTALES</t>
  </si>
  <si>
    <t>NÚMERO DE INSTRUCCIONES A IMPARTIR DEL PROCESO DE EVALUACIÓN DE DIAGNÓSTICO AMBIENTAL DE ALTERNATIVAS Y LICENCIAS AMBIENTALES</t>
  </si>
  <si>
    <t>NÚMERO DE INSTRUCCIONES DE ARGUMENTACIÓN TECNICO JURÍDICA IMPARTIDAS PARA LA PROYECCIÓN DE ACTOS ADMINISTRATIVOS QUE IMPONEN SANCIÓN - MULTA</t>
  </si>
  <si>
    <t>NÚMERO DE INSTRUCCIONES A IMPARTIR DE ARGUMENTACIÓN TECNICO JURÍDICA PARA LA PROYECCIÓN DE ACTOS ADMINISTRATIVOS QUE IMPONEN SANCIÓN - MULTA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</si>
</sst>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yy;@"/>
    <numFmt numFmtId="165" formatCode="_-* #,##0_-;\-* #,##0_-;_-* &quot;-&quot;??_-;_-@_-"/>
  </numFmts>
  <fonts count="56">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s>
  <fills count="2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55">
    <xf numFmtId="0" fontId="0" fillId="0" borderId="0" xfId="0"/>
    <xf numFmtId="0" fontId="3" fillId="0" borderId="1" xfId="0" applyFont="1" applyBorder="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 xfId="0" applyNumberFormat="1" applyFont="1" applyBorder="1"/>
    <xf numFmtId="0" fontId="0" fillId="0" borderId="1" xfId="0" applyFont="1" applyBorder="1"/>
    <xf numFmtId="0" fontId="3" fillId="0" borderId="3" xfId="0" applyFont="1" applyBorder="1"/>
    <xf numFmtId="0" fontId="3" fillId="0" borderId="4" xfId="0" applyFont="1" applyBorder="1"/>
    <xf numFmtId="0" fontId="0" fillId="0" borderId="3" xfId="0" applyFont="1" applyBorder="1"/>
    <xf numFmtId="0" fontId="0" fillId="0" borderId="1" xfId="0" applyFont="1" applyBorder="1" applyAlignment="1">
      <alignment wrapText="1"/>
    </xf>
    <xf numFmtId="0" fontId="0" fillId="0" borderId="4" xfId="0" applyFont="1" applyBorder="1"/>
    <xf numFmtId="0" fontId="0" fillId="0" borderId="5" xfId="0" applyFont="1"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0" fontId="3" fillId="0" borderId="2" xfId="0" applyFont="1" applyBorder="1"/>
    <xf numFmtId="1" fontId="0" fillId="0" borderId="0" xfId="0" applyNumberFormat="1"/>
    <xf numFmtId="0" fontId="0" fillId="0" borderId="7" xfId="0" applyFont="1"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0" fillId="0" borderId="0" xfId="0" applyFont="1" applyBorder="1"/>
    <xf numFmtId="0" fontId="3" fillId="0" borderId="1" xfId="0" applyFont="1" applyBorder="1" applyAlignment="1">
      <alignment horizontal="left"/>
    </xf>
    <xf numFmtId="0" fontId="3" fillId="0" borderId="0" xfId="0" applyFont="1" applyBorder="1"/>
    <xf numFmtId="0" fontId="0" fillId="0" borderId="1" xfId="0" applyBorder="1"/>
    <xf numFmtId="0" fontId="3" fillId="0" borderId="6" xfId="0" applyFont="1" applyBorder="1"/>
    <xf numFmtId="0" fontId="2" fillId="4" borderId="5" xfId="0" applyFont="1" applyFill="1" applyBorder="1"/>
    <xf numFmtId="1" fontId="0" fillId="0" borderId="2" xfId="0" applyNumberFormat="1" applyBorder="1"/>
    <xf numFmtId="0" fontId="3" fillId="0" borderId="0" xfId="0" applyNumberFormat="1" applyFont="1" applyBorder="1"/>
    <xf numFmtId="0" fontId="0" fillId="0" borderId="2" xfId="0" applyNumberFormat="1" applyBorder="1"/>
    <xf numFmtId="0" fontId="3" fillId="0" borderId="1" xfId="0" applyFont="1" applyFill="1" applyBorder="1"/>
    <xf numFmtId="0" fontId="1" fillId="0" borderId="0" xfId="0" applyFont="1" applyFill="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2" xfId="0" applyFont="1" applyBorder="1"/>
    <xf numFmtId="0" fontId="1" fillId="0" borderId="1" xfId="0" applyFont="1" applyBorder="1"/>
    <xf numFmtId="0" fontId="1" fillId="0" borderId="5" xfId="0" applyFont="1" applyBorder="1"/>
    <xf numFmtId="0" fontId="1" fillId="0" borderId="14" xfId="0" applyFont="1" applyBorder="1"/>
    <xf numFmtId="0" fontId="1" fillId="0" borderId="3" xfId="0" applyFont="1" applyBorder="1"/>
    <xf numFmtId="0" fontId="1" fillId="0" borderId="4" xfId="0" applyFont="1" applyBorder="1"/>
    <xf numFmtId="0" fontId="21" fillId="0" borderId="0" xfId="7" applyFont="1"/>
    <xf numFmtId="0" fontId="1" fillId="0" borderId="0" xfId="0" applyFont="1" applyBorder="1"/>
    <xf numFmtId="0" fontId="22" fillId="0" borderId="0" xfId="7" applyFont="1"/>
    <xf numFmtId="0" fontId="28" fillId="13" borderId="2" xfId="6" applyFont="1" applyFill="1" applyBorder="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165"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20"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36" fillId="0" borderId="0" xfId="0" applyFont="1" applyAlignment="1">
      <alignment vertical="center" wrapText="1"/>
    </xf>
    <xf numFmtId="0" fontId="0" fillId="0" borderId="0" xfId="0" applyAlignment="1">
      <alignment wrapText="1"/>
    </xf>
    <xf numFmtId="0" fontId="36" fillId="0" borderId="0" xfId="0" applyFont="1" applyAlignment="1">
      <alignment wrapText="1"/>
    </xf>
    <xf numFmtId="0" fontId="0" fillId="0" borderId="0" xfId="0" applyNumberForma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36" fillId="0" borderId="0" xfId="0" applyFont="1" applyAlignment="1">
      <alignment horizontal="center" vertical="center"/>
    </xf>
    <xf numFmtId="0" fontId="36" fillId="0" borderId="0" xfId="0" applyFont="1" applyAlignment="1">
      <alignment wrapText="1"/>
    </xf>
    <xf numFmtId="0" fontId="7" fillId="0" borderId="0" xfId="0" applyFont="1" applyFill="1" applyAlignment="1">
      <alignment horizontal="center" vertical="center"/>
    </xf>
    <xf numFmtId="0" fontId="1" fillId="0" borderId="0" xfId="0" applyFont="1" applyFill="1" applyBorder="1"/>
    <xf numFmtId="0" fontId="34" fillId="0" borderId="0" xfId="0" applyFont="1" applyFill="1"/>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28" fillId="13" borderId="13" xfId="6" applyFont="1" applyFill="1" applyBorder="1" applyAlignment="1">
      <alignment horizontal="center" vertical="center" wrapText="1"/>
    </xf>
    <xf numFmtId="0" fontId="0" fillId="0" borderId="0" xfId="0" applyFill="1" applyBorder="1"/>
    <xf numFmtId="0" fontId="18" fillId="0" borderId="0" xfId="6" applyFont="1" applyFill="1" applyBorder="1" applyAlignment="1">
      <alignment horizontal="center"/>
    </xf>
    <xf numFmtId="0" fontId="43" fillId="0" borderId="0" xfId="6" applyFont="1" applyFill="1" applyAlignment="1">
      <alignment horizontal="center" vertical="center"/>
    </xf>
    <xf numFmtId="0" fontId="0" fillId="0" borderId="0" xfId="0" applyAlignment="1"/>
    <xf numFmtId="0" fontId="43" fillId="0" borderId="0" xfId="6" applyFont="1" applyFill="1" applyBorder="1" applyAlignment="1">
      <alignment horizontal="center" vertical="center" wrapText="1"/>
    </xf>
    <xf numFmtId="0" fontId="16" fillId="0" borderId="0" xfId="0" applyFont="1" applyFill="1"/>
    <xf numFmtId="0" fontId="48" fillId="0" borderId="0" xfId="0" applyFont="1"/>
    <xf numFmtId="1" fontId="48" fillId="0" borderId="0" xfId="0" applyNumberFormat="1" applyFont="1"/>
    <xf numFmtId="0" fontId="16" fillId="0" borderId="0" xfId="0" applyFont="1" applyAlignment="1"/>
    <xf numFmtId="0" fontId="0" fillId="0" borderId="0" xfId="0" applyFill="1" applyAlignment="1">
      <alignment wrapText="1"/>
    </xf>
    <xf numFmtId="0" fontId="1" fillId="0" borderId="0" xfId="0" applyFont="1" applyFill="1" applyBorder="1" applyAlignment="1">
      <alignment horizontal="center" vertical="center"/>
    </xf>
    <xf numFmtId="0" fontId="36" fillId="0" borderId="0" xfId="0" applyFont="1" applyAlignment="1"/>
    <xf numFmtId="0" fontId="0" fillId="0" borderId="0" xfId="0" applyFill="1" applyBorder="1" applyAlignment="1">
      <alignment wrapText="1"/>
    </xf>
    <xf numFmtId="0" fontId="0" fillId="0" borderId="0" xfId="0" applyFill="1" applyBorder="1" applyAlignme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164" fontId="1" fillId="6" borderId="5" xfId="0" applyNumberFormat="1" applyFont="1" applyFill="1" applyBorder="1" applyAlignment="1" applyProtection="1">
      <alignment horizontal="center" vertical="center"/>
      <protection locked="0"/>
    </xf>
    <xf numFmtId="0" fontId="1" fillId="0" borderId="0" xfId="0" applyFont="1" applyFill="1" applyProtection="1">
      <protection locked="0"/>
    </xf>
    <xf numFmtId="0" fontId="0" fillId="0" borderId="0" xfId="0" applyProtection="1">
      <protection locked="0"/>
    </xf>
    <xf numFmtId="0" fontId="1" fillId="6" borderId="1" xfId="0" applyFont="1" applyFill="1" applyBorder="1" applyAlignment="1" applyProtection="1">
      <alignment horizontal="left" vertical="center" indent="1"/>
      <protection locked="0"/>
    </xf>
    <xf numFmtId="0" fontId="1" fillId="6" borderId="2" xfId="0" applyFont="1" applyFill="1" applyBorder="1" applyAlignment="1" applyProtection="1">
      <alignment horizontal="left" vertical="center" indent="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1" fillId="0" borderId="0" xfId="0" applyFont="1" applyAlignment="1"/>
    <xf numFmtId="0" fontId="40" fillId="0" borderId="0" xfId="0" applyFont="1" applyFill="1" applyAlignment="1">
      <alignment horizontal="center" vertical="center"/>
    </xf>
    <xf numFmtId="0" fontId="55" fillId="0" borderId="0" xfId="0" applyFont="1" applyFill="1" applyBorder="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indent="1"/>
      <protection locked="0"/>
    </xf>
    <xf numFmtId="0" fontId="1" fillId="19" borderId="1" xfId="5" applyNumberFormat="1" applyFont="1" applyFill="1" applyBorder="1" applyAlignment="1" applyProtection="1">
      <alignment horizontal="left" vertical="center" wrapText="1" indent="1"/>
      <protection locked="0"/>
    </xf>
    <xf numFmtId="0" fontId="48" fillId="22" borderId="1" xfId="0"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vertical="center"/>
    </xf>
    <xf numFmtId="0" fontId="16" fillId="0" borderId="0" xfId="0" applyFont="1" applyAlignment="1">
      <alignment horizontal="right" vertical="center"/>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15" fillId="0" borderId="0" xfId="0" applyFont="1" applyFill="1" applyAlignment="1">
      <alignment horizontal="justify" vertical="center"/>
    </xf>
    <xf numFmtId="0" fontId="1" fillId="0" borderId="0" xfId="0" applyFont="1" applyFill="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xf numFmtId="0" fontId="5" fillId="3" borderId="0" xfId="0" applyFont="1" applyFill="1" applyAlignment="1">
      <alignment horizontal="center" vertical="center"/>
    </xf>
    <xf numFmtId="0" fontId="35" fillId="0" borderId="0" xfId="0" applyFont="1" applyAlignment="1"/>
    <xf numFmtId="0" fontId="11" fillId="14" borderId="10" xfId="0" applyFont="1" applyFill="1" applyBorder="1" applyAlignment="1">
      <alignment horizontal="center"/>
    </xf>
    <xf numFmtId="0" fontId="11" fillId="14" borderId="0" xfId="0" applyFont="1" applyFill="1" applyBorder="1" applyAlignment="1">
      <alignment horizontal="center"/>
    </xf>
    <xf numFmtId="0" fontId="0" fillId="0" borderId="0" xfId="0" applyAlignment="1"/>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0" fillId="0" borderId="0" xfId="0" applyAlignment="1">
      <alignment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13" borderId="10" xfId="0" applyFont="1" applyFill="1" applyBorder="1" applyAlignment="1">
      <alignment horizontal="left"/>
    </xf>
    <xf numFmtId="0" fontId="1" fillId="13" borderId="0" xfId="0" applyFont="1" applyFill="1" applyBorder="1" applyAlignment="1">
      <alignment horizontal="left"/>
    </xf>
    <xf numFmtId="0" fontId="1" fillId="13" borderId="10" xfId="0" applyFont="1" applyFill="1" applyBorder="1" applyAlignment="1">
      <alignment horizontal="center"/>
    </xf>
    <xf numFmtId="0" fontId="1" fillId="13" borderId="0" xfId="0" applyFont="1" applyFill="1" applyBorder="1" applyAlignment="1">
      <alignment horizontal="center"/>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1" fillId="0" borderId="0" xfId="0" applyFont="1" applyAlignment="1">
      <alignment wrapText="1"/>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Fill="1"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Fill="1" applyBorder="1" applyAlignment="1">
      <alignment horizontal="center" vertical="center"/>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32" fillId="3" borderId="0" xfId="0" applyFont="1" applyFill="1" applyBorder="1" applyAlignment="1">
      <alignment horizontal="center" vertical="center"/>
    </xf>
    <xf numFmtId="0" fontId="1" fillId="0" borderId="0" xfId="0" applyFont="1" applyFill="1" applyAlignment="1">
      <alignment vertical="center" wrapText="1"/>
    </xf>
    <xf numFmtId="0" fontId="0" fillId="0" borderId="0" xfId="0" applyFill="1" applyAlignment="1">
      <alignment wrapText="1"/>
    </xf>
    <xf numFmtId="0" fontId="1" fillId="0"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0" fillId="0" borderId="0" xfId="0" applyBorder="1" applyAlignment="1"/>
    <xf numFmtId="0" fontId="1" fillId="2" borderId="0" xfId="0" applyFont="1" applyFill="1" applyAlignment="1">
      <alignment horizontal="justify" vertical="center" wrapText="1"/>
    </xf>
  </cellXfs>
  <cellStyles count="8">
    <cellStyle name="Hipervínculo" xfId="6" builtinId="8"/>
    <cellStyle name="Millares 3" xfId="1"/>
    <cellStyle name="Neutral 2" xfId="3"/>
    <cellStyle name="Normal" xfId="0" builtinId="0"/>
    <cellStyle name="Normal 2 2 2" xfId="7"/>
    <cellStyle name="Normal 3" xfId="2"/>
    <cellStyle name="Porcentaje" xfId="5" builtinId="5"/>
    <cellStyle name="Porcentaje 2" xfId="4"/>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right style="thin">
          <color theme="0"/>
        </right>
        <top style="thin">
          <color theme="0"/>
        </top>
        <bottom style="thin">
          <color theme="0"/>
        </bottom>
        <vertical style="thin">
          <color theme="0"/>
        </vertical>
        <horizontal style="thin">
          <color theme="0"/>
        </horizontal>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scheme val="none"/>
      </font>
    </dxf>
    <dxf>
      <border>
        <bottom style="thin">
          <color theme="0"/>
        </bottom>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10/relationships/person" Target="persons/perso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E6B-4353-B39A-9D8DFAAD816B}"/>
              </c:ext>
            </c:extLst>
          </c:dPt>
          <c:dPt>
            <c:idx val="2"/>
            <c:bubble3D val="0"/>
            <c:spPr>
              <a:noFill/>
              <a:ln w="19050">
                <a:noFill/>
              </a:ln>
              <a:effectLst/>
            </c:spPr>
            <c:extLs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t>
        <a:bodyPr/>
        <a:lstStyle/>
        <a:p>
          <a:endParaRPr lang="es-ES"/>
        </a:p>
      </dgm:t>
    </dgm:pt>
    <dgm:pt modelId="{19942756-18C7-4059-9D4E-9F2944CFD391}" type="pres">
      <dgm:prSet presAssocID="{065036F5-0B7F-4009-8520-0C3A3765BBE0}" presName="node" presStyleLbl="node1" presStyleIdx="0" presStyleCnt="4" custScaleX="125763">
        <dgm:presLayoutVars>
          <dgm:bulletEnabled val="1"/>
        </dgm:presLayoutVars>
      </dgm:prSet>
      <dgm:spPr/>
      <dgm:t>
        <a:bodyPr/>
        <a:lstStyle/>
        <a:p>
          <a:endParaRPr lang="es-ES"/>
        </a:p>
      </dgm:t>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t>
        <a:bodyPr/>
        <a:lstStyle/>
        <a:p>
          <a:endParaRPr lang="es-ES"/>
        </a:p>
      </dgm:t>
    </dgm:pt>
    <dgm:pt modelId="{03F3A674-ACF5-4964-BF32-C8E670A76FD0}" type="pres">
      <dgm:prSet presAssocID="{5BAFC513-56D3-4F41-A6A8-14F3CFC9DD1B}" presName="node" presStyleLbl="node1" presStyleIdx="1" presStyleCnt="4" custScaleX="125763">
        <dgm:presLayoutVars>
          <dgm:bulletEnabled val="1"/>
        </dgm:presLayoutVars>
      </dgm:prSet>
      <dgm:spPr/>
      <dgm:t>
        <a:bodyPr/>
        <a:lstStyle/>
        <a:p>
          <a:endParaRPr lang="es-ES"/>
        </a:p>
      </dgm:t>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t>
        <a:bodyPr/>
        <a:lstStyle/>
        <a:p>
          <a:endParaRPr lang="es-ES"/>
        </a:p>
      </dgm:t>
    </dgm:pt>
    <dgm:pt modelId="{405DEB26-6719-42D9-9066-C21A68BD03EC}" type="pres">
      <dgm:prSet presAssocID="{740F677F-B42E-4C25-8030-CCD52E104AB9}" presName="node" presStyleLbl="node1" presStyleIdx="2" presStyleCnt="4" custScaleX="125763">
        <dgm:presLayoutVars>
          <dgm:bulletEnabled val="1"/>
        </dgm:presLayoutVars>
      </dgm:prSet>
      <dgm:spPr/>
      <dgm:t>
        <a:bodyPr/>
        <a:lstStyle/>
        <a:p>
          <a:endParaRPr lang="es-ES"/>
        </a:p>
      </dgm:t>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t>
        <a:bodyPr/>
        <a:lstStyle/>
        <a:p>
          <a:endParaRPr lang="es-ES"/>
        </a:p>
      </dgm:t>
    </dgm:pt>
    <dgm:pt modelId="{194B2692-5728-4E0A-AE3A-EBB0F85A0386}" type="pres">
      <dgm:prSet presAssocID="{F695B60C-C334-488F-B4DD-A364284A7716}" presName="node" presStyleLbl="node1" presStyleIdx="3" presStyleCnt="4" custScaleX="125763">
        <dgm:presLayoutVars>
          <dgm:bulletEnabled val="1"/>
        </dgm:presLayoutVars>
      </dgm:prSet>
      <dgm:spPr/>
      <dgm:t>
        <a:bodyPr/>
        <a:lstStyle/>
        <a:p>
          <a:endParaRPr lang="es-ES"/>
        </a:p>
      </dgm:t>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t>
        <a:bodyPr/>
        <a:lstStyle/>
        <a:p>
          <a:endParaRPr lang="es-ES"/>
        </a:p>
      </dgm:t>
    </dgm:pt>
  </dgm:ptLst>
  <dgm:cxnLst>
    <dgm:cxn modelId="{255C5B73-87C0-49E5-86C4-0EEB11DE6372}" type="presOf" srcId="{F695B60C-C334-488F-B4DD-A364284A7716}" destId="{194B2692-5728-4E0A-AE3A-EBB0F85A0386}" srcOrd="0" destOrd="0" presId="urn:microsoft.com/office/officeart/2005/8/layout/cycle5"/>
    <dgm:cxn modelId="{BCFCC766-FFFF-406A-A7E1-F688AB9F15F9}" srcId="{545EF6C9-DBF9-4FC4-AD49-18719C1D5636}" destId="{F695B60C-C334-488F-B4DD-A364284A7716}" srcOrd="3" destOrd="0" parTransId="{086EF967-BEF5-4E95-B19E-7717E885DE92}" sibTransId="{C509E7EF-FADC-4CFB-98CB-C96BBED0023C}"/>
    <dgm:cxn modelId="{712493DC-E061-4AE2-9069-6AA5E37833E8}" srcId="{545EF6C9-DBF9-4FC4-AD49-18719C1D5636}" destId="{740F677F-B42E-4C25-8030-CCD52E104AB9}" srcOrd="2" destOrd="0" parTransId="{9542F242-2C74-4F15-8673-EA7E93F2BBD1}" sibTransId="{0CEA4FFE-2C86-4AE3-A55D-A85A1ADE29D1}"/>
    <dgm:cxn modelId="{A48E2FC6-3DA2-49E8-B651-AD702FCBA4E3}" type="presOf" srcId="{0CEA4FFE-2C86-4AE3-A55D-A85A1ADE29D1}" destId="{E2EFBED4-4A0B-4D0E-82DD-8F6414CEA71D}"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E172F888-909A-4E79-99CE-CB8A8AA6C1B5}" type="presOf" srcId="{C509E7EF-FADC-4CFB-98CB-C96BBED0023C}" destId="{D05E46D1-BFA5-4828-B42C-BB29AD3F79E5}" srcOrd="0" destOrd="0" presId="urn:microsoft.com/office/officeart/2005/8/layout/cycle5"/>
    <dgm:cxn modelId="{3A5758C0-4CD0-4465-AAAF-C22884CBDB12}" type="presOf" srcId="{065036F5-0B7F-4009-8520-0C3A3765BBE0}" destId="{19942756-18C7-4059-9D4E-9F2944CFD391}" srcOrd="0" destOrd="0" presId="urn:microsoft.com/office/officeart/2005/8/layout/cycle5"/>
    <dgm:cxn modelId="{08FC490B-0086-4CF9-B8D8-522CB4DB16E6}" type="presOf" srcId="{740F677F-B42E-4C25-8030-CCD52E104AB9}" destId="{405DEB26-6719-42D9-9066-C21A68BD03EC}"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D8C99C28-429C-4E92-A8BB-4301752D7A9A}" type="presOf" srcId="{17F5288E-415E-45A9-802E-468026E0A1A6}" destId="{766AE767-0FEF-4367-AD5C-5BB3144D3679}"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004AF167-D78B-4E27-A284-F7904A796786}" type="presOf" srcId="{0D2D00A1-5A78-444B-A653-D4688E176416}" destId="{D34CAA2C-3CF3-4D72-880D-1CCD49AAAF90}"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942756-18C7-4059-9D4E-9F2944CFD391}">
      <dsp:nvSpPr>
        <dsp:cNvPr id="0" name=""/>
        <dsp:cNvSpPr/>
      </dsp:nvSpPr>
      <dsp:spPr>
        <a:xfrm>
          <a:off x="2995525" y="13"/>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s-CO" sz="1600" kern="1200">
              <a:latin typeface="Work Sans" panose="00000500000000000000" pitchFamily="50" charset="0"/>
            </a:rPr>
            <a:t>1. FORMULACIÓN</a:t>
          </a:r>
        </a:p>
      </dsp:txBody>
      <dsp:txXfrm>
        <a:off x="3056851" y="61339"/>
        <a:ext cx="2307983" cy="1133610"/>
      </dsp:txXfrm>
    </dsp:sp>
    <dsp:sp modelId="{766AE767-0FEF-4367-AD5C-5BB3144D3679}">
      <dsp:nvSpPr>
        <dsp:cNvPr id="0" name=""/>
        <dsp:cNvSpPr/>
      </dsp:nvSpPr>
      <dsp:spPr>
        <a:xfrm>
          <a:off x="2134945" y="628144"/>
          <a:ext cx="4151794" cy="4151794"/>
        </a:xfrm>
        <a:custGeom>
          <a:avLst/>
          <a:gdLst/>
          <a:ahLst/>
          <a:cxnLst/>
          <a:rect l="0" t="0" r="0" b="0"/>
          <a:pathLst>
            <a:path>
              <a:moveTo>
                <a:pt x="3492224" y="558212"/>
              </a:moveTo>
              <a:arcTo wR="2075897" hR="2075897" stAng="187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03F3A674-ACF5-4964-BF32-C8E670A76FD0}">
      <dsp:nvSpPr>
        <dsp:cNvPr id="0" name=""/>
        <dsp:cNvSpPr/>
      </dsp:nvSpPr>
      <dsp:spPr>
        <a:xfrm>
          <a:off x="5071422"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s-CO" sz="1600" kern="1200">
              <a:latin typeface="Work Sans" panose="00000500000000000000" pitchFamily="50" charset="0"/>
            </a:rPr>
            <a:t>2. APROBACIÓN</a:t>
          </a:r>
        </a:p>
      </dsp:txBody>
      <dsp:txXfrm>
        <a:off x="5132748" y="2137236"/>
        <a:ext cx="2307983" cy="1133610"/>
      </dsp:txXfrm>
    </dsp:sp>
    <dsp:sp modelId="{D34CAA2C-3CF3-4D72-880D-1CCD49AAAF90}">
      <dsp:nvSpPr>
        <dsp:cNvPr id="0" name=""/>
        <dsp:cNvSpPr/>
      </dsp:nvSpPr>
      <dsp:spPr>
        <a:xfrm>
          <a:off x="2134945" y="628144"/>
          <a:ext cx="4151794" cy="4151794"/>
        </a:xfrm>
        <a:custGeom>
          <a:avLst/>
          <a:gdLst/>
          <a:ahLst/>
          <a:cxnLst/>
          <a:rect l="0" t="0" r="0" b="0"/>
          <a:pathLst>
            <a:path>
              <a:moveTo>
                <a:pt x="3960348" y="2946638"/>
              </a:moveTo>
              <a:arcTo wR="2075897" hR="2075897" stAng="14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405DEB26-6719-42D9-9066-C21A68BD03EC}">
      <dsp:nvSpPr>
        <dsp:cNvPr id="0" name=""/>
        <dsp:cNvSpPr/>
      </dsp:nvSpPr>
      <dsp:spPr>
        <a:xfrm>
          <a:off x="2995525" y="4151807"/>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s-CO" sz="1600" kern="1200">
              <a:latin typeface="Work Sans" panose="00000500000000000000" pitchFamily="50" charset="0"/>
            </a:rPr>
            <a:t>3. IMPLEMENTACIÓN</a:t>
          </a:r>
        </a:p>
      </dsp:txBody>
      <dsp:txXfrm>
        <a:off x="3056851" y="4213133"/>
        <a:ext cx="2307983" cy="1133610"/>
      </dsp:txXfrm>
    </dsp:sp>
    <dsp:sp modelId="{E2EFBED4-4A0B-4D0E-82DD-8F6414CEA71D}">
      <dsp:nvSpPr>
        <dsp:cNvPr id="0" name=""/>
        <dsp:cNvSpPr/>
      </dsp:nvSpPr>
      <dsp:spPr>
        <a:xfrm>
          <a:off x="2134945" y="628144"/>
          <a:ext cx="4151794" cy="4151794"/>
        </a:xfrm>
        <a:custGeom>
          <a:avLst/>
          <a:gdLst/>
          <a:ahLst/>
          <a:cxnLst/>
          <a:rect l="0" t="0" r="0" b="0"/>
          <a:pathLst>
            <a:path>
              <a:moveTo>
                <a:pt x="659569" y="3593581"/>
              </a:moveTo>
              <a:arcTo wR="2075897" hR="2075897" stAng="79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194B2692-5728-4E0A-AE3A-EBB0F85A0386}">
      <dsp:nvSpPr>
        <dsp:cNvPr id="0" name=""/>
        <dsp:cNvSpPr/>
      </dsp:nvSpPr>
      <dsp:spPr>
        <a:xfrm>
          <a:off x="919628"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s-CO" sz="1600" kern="1200">
              <a:latin typeface="Work Sans" panose="00000500000000000000" pitchFamily="50" charset="0"/>
            </a:rPr>
            <a:t>4. SEGUIMIENTO</a:t>
          </a:r>
        </a:p>
      </dsp:txBody>
      <dsp:txXfrm>
        <a:off x="980954" y="2137236"/>
        <a:ext cx="2307983" cy="1133610"/>
      </dsp:txXfrm>
    </dsp:sp>
    <dsp:sp modelId="{D05E46D1-BFA5-4828-B42C-BB29AD3F79E5}">
      <dsp:nvSpPr>
        <dsp:cNvPr id="0" name=""/>
        <dsp:cNvSpPr/>
      </dsp:nvSpPr>
      <dsp:spPr>
        <a:xfrm>
          <a:off x="2134945" y="628144"/>
          <a:ext cx="4151794" cy="4151794"/>
        </a:xfrm>
        <a:custGeom>
          <a:avLst/>
          <a:gdLst/>
          <a:ahLst/>
          <a:cxnLst/>
          <a:rect l="0" t="0" r="0" b="0"/>
          <a:pathLst>
            <a:path>
              <a:moveTo>
                <a:pt x="191445" y="1205155"/>
              </a:moveTo>
              <a:arcTo wR="2075897" hR="2075897" stAng="122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1.svg"/><Relationship Id="rId13" Type="http://schemas.openxmlformats.org/officeDocument/2006/relationships/hyperlink" Target="#'CICLO PDA'!A1"/><Relationship Id="rId3" Type="http://schemas.openxmlformats.org/officeDocument/2006/relationships/image" Target="../media/image13.png"/><Relationship Id="rId7" Type="http://schemas.openxmlformats.org/officeDocument/2006/relationships/image" Target="../media/image15.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19.svg"/><Relationship Id="rId11" Type="http://schemas.openxmlformats.org/officeDocument/2006/relationships/hyperlink" Target="#'INDICADOR IMPACTO-LITIGIO'!F8"/><Relationship Id="rId5" Type="http://schemas.openxmlformats.org/officeDocument/2006/relationships/image" Target="../media/image14.png"/><Relationship Id="rId15" Type="http://schemas.openxmlformats.org/officeDocument/2006/relationships/hyperlink" Target="#'REPORTE ACUMULADO'!A1"/><Relationship Id="rId10" Type="http://schemas.openxmlformats.org/officeDocument/2006/relationships/image" Target="../media/image23.svg"/><Relationship Id="rId4" Type="http://schemas.openxmlformats.org/officeDocument/2006/relationships/image" Target="../media/image4.svg"/><Relationship Id="rId9" Type="http://schemas.openxmlformats.org/officeDocument/2006/relationships/image" Target="../media/image16.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17.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4.png"/><Relationship Id="rId5" Type="http://schemas.microsoft.com/office/2007/relationships/diagramDrawing" Target="../diagrams/drawing1.xml"/><Relationship Id="rId4" Type="http://schemas.openxmlformats.org/officeDocument/2006/relationships/diagramColors" Target="../diagrams/colors1.xml"/><Relationship Id="rId9" Type="http://schemas.openxmlformats.org/officeDocument/2006/relationships/hyperlink" Target="#PORTADA!A1"/></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6.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0.svg"/><Relationship Id="rId11" Type="http://schemas.openxmlformats.org/officeDocument/2006/relationships/hyperlink" Target="#'REPORTE DE LITIGIOSIDAD'!A1"/><Relationship Id="rId5" Type="http://schemas.openxmlformats.org/officeDocument/2006/relationships/image" Target="../media/image7.png"/><Relationship Id="rId10" Type="http://schemas.openxmlformats.org/officeDocument/2006/relationships/hyperlink" Target="#'CICLO PDA'!A1"/><Relationship Id="rId4" Type="http://schemas.openxmlformats.org/officeDocument/2006/relationships/image" Target="../media/image8.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6.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1.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8.png"/><Relationship Id="rId11" Type="http://schemas.openxmlformats.org/officeDocument/2006/relationships/image" Target="../media/image14.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0.png"/><Relationship Id="rId4" Type="http://schemas.openxmlformats.org/officeDocument/2006/relationships/hyperlink" Target="#'INDICADOR GESTI&#211;N - MECANISMO'!E8"/><Relationship Id="rId9" Type="http://schemas.openxmlformats.org/officeDocument/2006/relationships/image" Target="../media/image12.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2.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13.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id="{43D1DADD-4DF5-49D3-8332-9CF70BC8439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id="{2BF245DA-1C4F-4C4B-89D2-56CA45422EB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id="{41BB959E-A7FE-48E7-8A3B-6327F126038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 xmlns:asvg="http://schemas.microsoft.com/office/drawing/2016/SVG/main"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id="{E05713A8-17DE-41E4-8204-140889DAF92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id="{E22249BF-98D7-4DCF-AC5E-3233A134E7D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9"/>
          <a:extLst>
            <a:ext uri="{FF2B5EF4-FFF2-40B4-BE49-F238E27FC236}">
              <a16:creationId xmlns:a16="http://schemas.microsoft.com/office/drawing/2014/main"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id="{98EDC9D2-DA44-4063-BAD0-4B390D020AC1}"/>
            </a:ext>
          </a:extLst>
        </xdr:cNvPr>
        <xdr:cNvGrpSpPr/>
      </xdr:nvGrpSpPr>
      <xdr:grpSpPr>
        <a:xfrm>
          <a:off x="4546600" y="6859054"/>
          <a:ext cx="2622549" cy="1718735"/>
          <a:chOff x="4940300" y="6460062"/>
          <a:chExt cx="2631016" cy="1718735"/>
        </a:xfrm>
      </xdr:grpSpPr>
      <xdr:sp macro="" textlink="">
        <xdr:nvSpPr>
          <xdr:cNvPr id="24" name="Rectángulo 23">
            <a:extLst>
              <a:ext uri="{FF2B5EF4-FFF2-40B4-BE49-F238E27FC236}">
                <a16:creationId xmlns:a16="http://schemas.microsoft.com/office/drawing/2014/main"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id="{DC9A1094-F666-4851-8753-C3723547450C}"/>
            </a:ext>
          </a:extLst>
        </xdr:cNvPr>
        <xdr:cNvGrpSpPr/>
      </xdr:nvGrpSpPr>
      <xdr:grpSpPr>
        <a:xfrm>
          <a:off x="433917" y="6859054"/>
          <a:ext cx="2620432" cy="1718735"/>
          <a:chOff x="814917" y="6460062"/>
          <a:chExt cx="2628899" cy="1718735"/>
        </a:xfrm>
      </xdr:grpSpPr>
      <xdr:sp macro="" textlink="">
        <xdr:nvSpPr>
          <xdr:cNvPr id="23" name="Rectángulo 22">
            <a:extLst>
              <a:ext uri="{FF2B5EF4-FFF2-40B4-BE49-F238E27FC236}">
                <a16:creationId xmlns:a16="http://schemas.microsoft.com/office/drawing/2014/main"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id="{B776E4E5-66E3-47EA-8DBE-A63F6D8D6F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id="{AC385008-B821-42EC-AEF8-6BAB19121C0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id="{700A2678-A840-426D-A101-EBA571CAF1B2}"/>
            </a:ext>
          </a:extLst>
        </xdr:cNvPr>
        <xdr:cNvGrpSpPr/>
      </xdr:nvGrpSpPr>
      <xdr:grpSpPr>
        <a:xfrm>
          <a:off x="438149" y="9640354"/>
          <a:ext cx="2616199" cy="1718735"/>
          <a:chOff x="755651" y="9241362"/>
          <a:chExt cx="2624666" cy="1718735"/>
        </a:xfrm>
      </xdr:grpSpPr>
      <xdr:sp macro="" textlink="">
        <xdr:nvSpPr>
          <xdr:cNvPr id="44" name="Rectángulo 43">
            <a:extLst>
              <a:ext uri="{FF2B5EF4-FFF2-40B4-BE49-F238E27FC236}">
                <a16:creationId xmlns:a16="http://schemas.microsoft.com/office/drawing/2014/main"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id="{DB32A371-42BF-4A61-B1AB-02BB54F7B52E}"/>
            </a:ext>
          </a:extLst>
        </xdr:cNvPr>
        <xdr:cNvGrpSpPr/>
      </xdr:nvGrpSpPr>
      <xdr:grpSpPr>
        <a:xfrm>
          <a:off x="4546601" y="9640354"/>
          <a:ext cx="2616199" cy="1708152"/>
          <a:chOff x="4950884" y="9241362"/>
          <a:chExt cx="2624666" cy="1708152"/>
        </a:xfrm>
      </xdr:grpSpPr>
      <xdr:sp macro="" textlink="">
        <xdr:nvSpPr>
          <xdr:cNvPr id="48" name="Rectángulo 47">
            <a:extLst>
              <a:ext uri="{FF2B5EF4-FFF2-40B4-BE49-F238E27FC236}">
                <a16:creationId xmlns:a16="http://schemas.microsoft.com/office/drawing/2014/main"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F29439F9-AD01-460D-B4D2-CA6DAA7C0E06}"/>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6CB7A59-F894-4BC5-AFB4-8A90A2567313}"/>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5A4CBB02-C2FB-4D80-9367-79B0F1A54EF2}"/>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id="{474F0727-419C-4579-9B7E-C49A9803FD8F}"/>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id="{ADC2A2AB-927E-49ED-B79E-79FF248B264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id="{FEF671C6-B5CA-4C3F-8F3E-5E408C75F28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 xmlns:asvg="http://schemas.microsoft.com/office/drawing/2016/SVG/main"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id="{514323C5-C60A-4CA7-9E72-87D2AEB1230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 xmlns:asvg="http://schemas.microsoft.com/office/drawing/2016/SVG/main"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3" name="Tabla3" displayName="Tabla3" ref="B2:D274" totalsRowShown="0" headerRowDxfId="49" dataDxfId="47" headerRowBorderDxfId="48" tableBorderDxfId="46" totalsRowBorderDxfId="45">
  <sortState ref="B3:D274">
    <sortCondition ref="C3"/>
  </sortState>
  <tableColumns count="3">
    <tableColumn id="1" name="ID ENTIDAD" dataDxfId="44"/>
    <tableColumn id="2" name="ENTIDAD" dataDxfId="43"/>
    <tableColumn id="3" name="NOM CORTO" dataDxfId="42"/>
  </tableColumns>
  <tableStyleInfo name="TableStyleMedium2" showFirstColumn="0" showLastColumn="0" showRowStripes="1" showColumnStripes="0"/>
</table>
</file>

<file path=xl/tables/table2.xml><?xml version="1.0" encoding="utf-8"?>
<table xmlns="http://schemas.openxmlformats.org/spreadsheetml/2006/main" id="1" name="Tabla15" displayName="Tabla15" ref="A2:M695" totalsRowShown="0" headerRowDxfId="14" headerRowBorderDxfId="13">
  <autoFilter ref="A2:M695"/>
  <sortState ref="A3:M695">
    <sortCondition ref="B2:B695"/>
  </sortState>
  <tableColumns count="13">
    <tableColumn id="15" name="Columna1" dataDxfId="12">
      <calculatedColumnFormula>+Tabla15[[#This Row],[1]]</calculatedColumnFormula>
    </tableColumn>
    <tableColumn id="8" name="NOMBRE DE LA CAUSA 2017" dataDxfId="11"/>
    <tableColumn id="5" name="NOMBRE DE LA CAUSA 2018" dataDxfId="10"/>
    <tableColumn id="11" name="NOMBRE DE LA CAUSA 2019" dataDxfId="9">
      <calculatedColumnFormula>+IF(Tabla15[[#This Row],[NOMBRE DE LA CAUSA 2018]]=0,0,1)</calculatedColumnFormula>
    </tableColumn>
    <tableColumn id="13" name="0" dataDxfId="8">
      <calculatedColumnFormula>+E2+Tabla15[[#This Row],[NOMBRE DE LA CAUSA 2019]]</calculatedColumnFormula>
    </tableColumn>
    <tableColumn id="14" name="1" dataDxfId="7">
      <calculatedColumnFormula>+Tabla15[[#This Row],[0]]*Tabla15[[#This Row],[NOMBRE DE LA CAUSA 2019]]</calculatedColumnFormula>
    </tableColumn>
    <tableColumn id="9" name="ACCIÓN" dataDxfId="6"/>
    <tableColumn id="10" name="ANTERIOR" dataDxfId="5"/>
    <tableColumn id="12" name="COMENTARIOS" dataDxfId="4"/>
    <tableColumn id="3" name="ESTADO EN EKOGUI" dataDxfId="3"/>
    <tableColumn id="4" name="TIPO DE PROCESO O CASO" dataDxfId="2"/>
    <tableColumn id="6" name="DEFINICIÓN" dataDxfId="1"/>
    <tableColumn id="7"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D1:K21"/>
  <sheetViews>
    <sheetView topLeftCell="B1" workbookViewId="0">
      <selection activeCell="B8" sqref="B8"/>
    </sheetView>
  </sheetViews>
  <sheetFormatPr baseColWidth="10" defaultRowHeight="15"/>
  <cols>
    <col min="5" max="5" width="50.5703125" bestFit="1" customWidth="1"/>
    <col min="6" max="6" width="47.85546875" bestFit="1" customWidth="1"/>
    <col min="7" max="7" width="10.7109375" bestFit="1" customWidth="1"/>
    <col min="8" max="8" width="14.140625" bestFit="1" customWidth="1"/>
    <col min="9" max="9" width="29.5703125" bestFit="1" customWidth="1"/>
    <col min="10" max="10" width="84.140625" bestFit="1" customWidth="1"/>
    <col min="11" max="11" width="29.5703125" bestFit="1" customWidth="1"/>
  </cols>
  <sheetData>
    <row r="1" spans="4:11">
      <c r="E1" s="26" t="s">
        <v>1492</v>
      </c>
      <c r="F1" s="26" t="s">
        <v>0</v>
      </c>
      <c r="H1" s="26" t="s">
        <v>1521</v>
      </c>
      <c r="J1" s="26" t="s">
        <v>1493</v>
      </c>
      <c r="K1" s="26" t="s">
        <v>1522</v>
      </c>
    </row>
    <row r="2" spans="4:11">
      <c r="D2">
        <v>1</v>
      </c>
      <c r="E2" s="23" t="s">
        <v>1504</v>
      </c>
      <c r="F2" s="23" t="s">
        <v>1511</v>
      </c>
      <c r="G2" s="24">
        <v>43831</v>
      </c>
      <c r="H2" s="23" t="s">
        <v>1483</v>
      </c>
      <c r="I2" s="23" t="s">
        <v>1487</v>
      </c>
      <c r="J2" s="23" t="s">
        <v>1494</v>
      </c>
      <c r="K2" s="23" t="s">
        <v>1489</v>
      </c>
    </row>
    <row r="3" spans="4:11">
      <c r="D3">
        <v>2</v>
      </c>
      <c r="E3" s="23" t="s">
        <v>1505</v>
      </c>
      <c r="F3" s="23" t="s">
        <v>1515</v>
      </c>
      <c r="G3" s="24">
        <v>45657</v>
      </c>
      <c r="H3" s="23" t="s">
        <v>1484</v>
      </c>
      <c r="I3" s="23" t="s">
        <v>1488</v>
      </c>
      <c r="J3" s="23" t="s">
        <v>1495</v>
      </c>
      <c r="K3" s="23" t="s">
        <v>1487</v>
      </c>
    </row>
    <row r="4" spans="4:11">
      <c r="D4">
        <v>3</v>
      </c>
      <c r="E4" s="23" t="s">
        <v>1506</v>
      </c>
      <c r="F4" s="23" t="s">
        <v>1510</v>
      </c>
      <c r="H4" s="23" t="s">
        <v>1485</v>
      </c>
      <c r="I4" s="23" t="s">
        <v>1489</v>
      </c>
      <c r="J4" s="23" t="s">
        <v>1500</v>
      </c>
      <c r="K4" s="23" t="s">
        <v>1517</v>
      </c>
    </row>
    <row r="5" spans="4:11">
      <c r="D5">
        <v>4</v>
      </c>
      <c r="E5" s="23" t="s">
        <v>1507</v>
      </c>
      <c r="F5" s="23" t="s">
        <v>1512</v>
      </c>
      <c r="H5" s="23" t="s">
        <v>1486</v>
      </c>
      <c r="I5" s="23" t="s">
        <v>1490</v>
      </c>
      <c r="J5" s="23" t="s">
        <v>1496</v>
      </c>
      <c r="K5" s="23" t="s">
        <v>1488</v>
      </c>
    </row>
    <row r="6" spans="4:11">
      <c r="D6">
        <v>5</v>
      </c>
      <c r="E6" s="23" t="s">
        <v>1508</v>
      </c>
      <c r="F6" s="23" t="s">
        <v>1514</v>
      </c>
      <c r="I6" s="23" t="s">
        <v>1516</v>
      </c>
      <c r="J6" s="23" t="s">
        <v>1497</v>
      </c>
      <c r="K6" s="23" t="s">
        <v>1516</v>
      </c>
    </row>
    <row r="7" spans="4:11">
      <c r="D7">
        <v>6</v>
      </c>
      <c r="E7" s="23" t="s">
        <v>1509</v>
      </c>
      <c r="F7" s="23" t="s">
        <v>1513</v>
      </c>
      <c r="I7" s="23" t="s">
        <v>1517</v>
      </c>
      <c r="J7" t="s">
        <v>1498</v>
      </c>
      <c r="K7" s="23" t="s">
        <v>1490</v>
      </c>
    </row>
    <row r="8" spans="4:11">
      <c r="D8">
        <v>7</v>
      </c>
      <c r="E8" s="23" t="s">
        <v>2374</v>
      </c>
      <c r="F8" s="23" t="s">
        <v>2375</v>
      </c>
      <c r="J8" t="s">
        <v>1499</v>
      </c>
    </row>
    <row r="9" spans="4:11">
      <c r="D9">
        <v>8</v>
      </c>
      <c r="F9" s="23"/>
      <c r="J9" t="s">
        <v>1520</v>
      </c>
    </row>
    <row r="10" spans="4:11">
      <c r="D10">
        <v>9</v>
      </c>
      <c r="F10" s="23"/>
    </row>
    <row r="11" spans="4:11">
      <c r="D11">
        <v>10</v>
      </c>
      <c r="F11" s="23"/>
    </row>
    <row r="12" spans="4:11">
      <c r="D12">
        <v>11</v>
      </c>
      <c r="F12" s="23"/>
    </row>
    <row r="13" spans="4:11">
      <c r="D13">
        <v>12</v>
      </c>
      <c r="F13" s="23"/>
    </row>
    <row r="14" spans="4:11">
      <c r="D14">
        <v>13</v>
      </c>
      <c r="F14" s="23"/>
    </row>
    <row r="15" spans="4:11">
      <c r="D15">
        <v>14</v>
      </c>
      <c r="F15" s="23"/>
    </row>
    <row r="16" spans="4:11">
      <c r="D16">
        <v>15</v>
      </c>
    </row>
    <row r="17" spans="4:4">
      <c r="D17">
        <v>16</v>
      </c>
    </row>
    <row r="18" spans="4:4">
      <c r="D18">
        <v>17</v>
      </c>
    </row>
    <row r="19" spans="4:4">
      <c r="D19">
        <v>18</v>
      </c>
    </row>
    <row r="20" spans="4:4">
      <c r="D20">
        <v>19</v>
      </c>
    </row>
    <row r="21" spans="4:4">
      <c r="D21">
        <v>20</v>
      </c>
    </row>
  </sheetData>
  <sortState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autoPageBreaks="0"/>
  </sheetPr>
  <dimension ref="A3:AF42"/>
  <sheetViews>
    <sheetView showGridLines="0" showRowColHeaders="0" topLeftCell="O16" zoomScaleNormal="100" workbookViewId="0"/>
  </sheetViews>
  <sheetFormatPr baseColWidth="10" defaultRowHeight="18.75"/>
  <cols>
    <col min="1" max="1" width="5.7109375" style="112" customWidth="1"/>
    <col min="2" max="4" width="11.42578125" style="41"/>
    <col min="5" max="5" width="11.42578125" style="41" customWidth="1"/>
    <col min="6" max="12" width="11.42578125" style="41"/>
    <col min="13" max="13" width="16.85546875" style="41" bestFit="1" customWidth="1"/>
    <col min="14" max="16384" width="11.42578125" style="41"/>
  </cols>
  <sheetData>
    <row r="3" spans="2:32" ht="24">
      <c r="B3" s="155" t="s">
        <v>2370</v>
      </c>
      <c r="C3" s="155"/>
      <c r="D3" s="155"/>
      <c r="E3" s="155"/>
      <c r="F3" s="155"/>
      <c r="G3" s="155"/>
      <c r="H3" s="155"/>
      <c r="I3" s="155"/>
      <c r="J3" s="155"/>
      <c r="K3" s="155"/>
      <c r="M3" s="111"/>
      <c r="N3" s="77"/>
      <c r="O3" s="77"/>
      <c r="P3" s="63"/>
      <c r="Q3" s="63"/>
      <c r="R3" s="63"/>
      <c r="S3" s="63"/>
      <c r="T3" s="63"/>
      <c r="U3" s="63"/>
      <c r="V3" s="63"/>
      <c r="W3" s="63"/>
      <c r="X3" s="59"/>
      <c r="Y3" s="59"/>
    </row>
    <row r="4" spans="2:32" ht="26.25" customHeight="1">
      <c r="B4" s="199" t="s">
        <v>2368</v>
      </c>
      <c r="C4" s="200"/>
      <c r="D4" s="200"/>
      <c r="E4" s="200"/>
      <c r="F4" s="200"/>
      <c r="G4" s="200"/>
      <c r="H4" s="200"/>
      <c r="I4" s="200"/>
      <c r="J4" s="200"/>
      <c r="K4" s="200"/>
      <c r="N4" s="108"/>
      <c r="O4" s="108"/>
      <c r="P4" s="108"/>
      <c r="Q4" s="108"/>
      <c r="R4" s="108"/>
      <c r="S4" s="108"/>
      <c r="T4" s="108"/>
      <c r="U4" s="108"/>
      <c r="V4" s="108"/>
    </row>
    <row r="5" spans="2:32" ht="26.25" customHeight="1">
      <c r="B5" s="199" t="s">
        <v>2369</v>
      </c>
      <c r="C5" s="200"/>
      <c r="D5" s="200"/>
      <c r="E5" s="200"/>
      <c r="F5" s="200"/>
      <c r="G5" s="200"/>
      <c r="H5" s="200"/>
      <c r="I5" s="200"/>
      <c r="J5" s="200"/>
      <c r="K5" s="200"/>
      <c r="N5" s="108"/>
      <c r="O5" s="108"/>
      <c r="P5" s="108"/>
      <c r="Q5" s="108"/>
      <c r="R5" s="108"/>
      <c r="S5" s="108"/>
      <c r="T5" s="108"/>
      <c r="U5" s="108"/>
      <c r="V5" s="108"/>
    </row>
    <row r="6" spans="2:32" ht="13.5" customHeight="1">
      <c r="B6" s="57"/>
      <c r="C6" s="57"/>
      <c r="D6" s="57"/>
      <c r="E6" s="57"/>
      <c r="F6" s="57"/>
      <c r="G6" s="57"/>
      <c r="H6" s="57"/>
      <c r="I6" s="57"/>
      <c r="J6" s="57"/>
      <c r="K6" s="57"/>
      <c r="N6" s="108"/>
      <c r="O6" s="108"/>
      <c r="P6" s="108"/>
      <c r="Q6" s="108"/>
      <c r="R6" s="108"/>
      <c r="S6" s="108"/>
      <c r="T6" s="108"/>
      <c r="U6" s="108"/>
      <c r="V6" s="108"/>
    </row>
    <row r="7" spans="2:32" ht="26.25" customHeight="1">
      <c r="B7" s="57"/>
      <c r="C7" s="57"/>
      <c r="D7" s="57"/>
      <c r="E7" s="57"/>
      <c r="F7" s="57"/>
      <c r="G7" s="57"/>
      <c r="H7" s="57"/>
      <c r="I7" s="57"/>
      <c r="J7" s="57"/>
      <c r="K7" s="57"/>
      <c r="N7" s="108"/>
      <c r="O7" s="108"/>
      <c r="P7" s="108"/>
      <c r="Q7" s="108"/>
      <c r="R7" s="108"/>
      <c r="S7" s="108"/>
      <c r="T7" s="108"/>
      <c r="U7" s="108"/>
      <c r="V7" s="108"/>
    </row>
    <row r="8" spans="2:32" ht="26.25" customHeight="1">
      <c r="B8" s="57"/>
      <c r="C8" s="57"/>
      <c r="D8" s="57"/>
      <c r="E8" s="57"/>
      <c r="F8" s="57"/>
      <c r="G8" s="57"/>
      <c r="H8" s="57"/>
      <c r="I8" s="57"/>
      <c r="J8" s="57"/>
      <c r="K8" s="57"/>
      <c r="N8" s="108"/>
      <c r="O8" s="108"/>
      <c r="P8" s="108"/>
      <c r="Q8" s="108"/>
      <c r="R8" s="108"/>
      <c r="S8" s="108"/>
      <c r="T8" s="108"/>
      <c r="U8" s="108"/>
      <c r="V8" s="108"/>
    </row>
    <row r="9" spans="2:32" ht="26.25" customHeight="1">
      <c r="B9" s="57"/>
      <c r="C9" s="57"/>
      <c r="D9" s="57"/>
      <c r="E9" s="57"/>
      <c r="F9" s="57"/>
      <c r="G9" s="57"/>
      <c r="H9" s="57"/>
      <c r="I9" s="57"/>
      <c r="J9" s="57"/>
      <c r="K9" s="57"/>
      <c r="N9" s="108"/>
      <c r="O9" s="108"/>
      <c r="P9" s="108"/>
      <c r="Q9" s="108"/>
      <c r="R9" s="108"/>
      <c r="S9" s="108"/>
      <c r="T9" s="108"/>
      <c r="U9" s="108"/>
      <c r="V9" s="108"/>
    </row>
    <row r="10" spans="2:32" ht="26.25" customHeight="1">
      <c r="B10" s="57"/>
      <c r="C10" s="57"/>
      <c r="D10" s="57"/>
      <c r="E10" s="57"/>
      <c r="F10" s="57"/>
      <c r="G10" s="57"/>
      <c r="H10" s="57"/>
      <c r="I10" s="57"/>
      <c r="J10" s="57"/>
      <c r="K10" s="57"/>
      <c r="N10" s="108"/>
      <c r="O10" s="108"/>
      <c r="P10" s="108"/>
      <c r="Q10" s="108"/>
      <c r="R10" s="108"/>
      <c r="S10" s="108"/>
      <c r="T10" s="108"/>
      <c r="U10" s="108"/>
      <c r="V10" s="108"/>
    </row>
    <row r="11" spans="2:32" ht="26.25" customHeight="1">
      <c r="B11" s="57"/>
      <c r="C11" s="57"/>
      <c r="D11" s="57"/>
      <c r="E11" s="57"/>
      <c r="F11" s="57"/>
      <c r="G11" s="57"/>
      <c r="H11" s="57"/>
      <c r="I11" s="57"/>
      <c r="J11" s="57"/>
      <c r="K11" s="57"/>
      <c r="N11" s="108"/>
      <c r="O11" s="108"/>
      <c r="P11" s="108"/>
      <c r="Q11" s="108"/>
      <c r="R11" s="108"/>
      <c r="S11" s="108"/>
      <c r="T11" s="108"/>
      <c r="U11" s="108"/>
      <c r="V11" s="108"/>
    </row>
    <row r="12" spans="2:32" ht="26.25" customHeight="1">
      <c r="B12" s="58"/>
      <c r="C12" s="57"/>
      <c r="D12" s="57"/>
      <c r="E12" s="57"/>
      <c r="F12" s="57"/>
      <c r="G12" s="57"/>
      <c r="H12" s="57"/>
      <c r="I12" s="57"/>
      <c r="J12" s="57"/>
      <c r="K12" s="57"/>
      <c r="N12" s="108"/>
      <c r="O12" s="108"/>
      <c r="P12" s="108"/>
      <c r="Q12" s="108"/>
      <c r="R12" s="108"/>
      <c r="S12" s="108"/>
      <c r="T12" s="108"/>
      <c r="U12" s="108"/>
      <c r="V12" s="108"/>
    </row>
    <row r="13" spans="2:32" ht="9.75" customHeight="1"/>
    <row r="14" spans="2:3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9.75" customHeight="1"/>
    <row r="28" spans="2:3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2:3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2:3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2:3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2:3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2:3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2:3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2:3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3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3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3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3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2:3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3:K9"/>
  <sheetViews>
    <sheetView showGridLines="0" showRowColHeaders="0" workbookViewId="0"/>
  </sheetViews>
  <sheetFormatPr baseColWidth="10" defaultRowHeight="15"/>
  <cols>
    <col min="1" max="1" width="5.7109375" customWidth="1"/>
    <col min="12" max="12" width="6.5703125" customWidth="1"/>
  </cols>
  <sheetData>
    <row r="3" spans="2:11" ht="19.5">
      <c r="B3" s="155" t="s">
        <v>2413</v>
      </c>
      <c r="C3" s="155"/>
      <c r="D3" s="155"/>
      <c r="E3" s="155"/>
      <c r="F3" s="155"/>
      <c r="G3" s="155"/>
      <c r="H3" s="155"/>
      <c r="I3" s="155"/>
      <c r="J3" s="155"/>
      <c r="K3" s="155"/>
    </row>
    <row r="5" spans="2:11">
      <c r="B5" s="197" t="s">
        <v>2440</v>
      </c>
      <c r="C5" s="197"/>
      <c r="D5" s="197"/>
      <c r="E5" s="197"/>
      <c r="F5" s="197"/>
      <c r="G5" s="197"/>
      <c r="H5" s="197"/>
      <c r="I5" s="197"/>
      <c r="J5" s="197"/>
      <c r="K5" s="197"/>
    </row>
    <row r="6" spans="2:11">
      <c r="B6" s="197"/>
      <c r="C6" s="197"/>
      <c r="D6" s="197"/>
      <c r="E6" s="197"/>
      <c r="F6" s="197"/>
      <c r="G6" s="197"/>
      <c r="H6" s="197"/>
      <c r="I6" s="197"/>
      <c r="J6" s="197"/>
      <c r="K6" s="197"/>
    </row>
    <row r="7" spans="2:11">
      <c r="B7" s="197"/>
      <c r="C7" s="197"/>
      <c r="D7" s="197"/>
      <c r="E7" s="197"/>
      <c r="F7" s="197"/>
      <c r="G7" s="197"/>
      <c r="H7" s="197"/>
      <c r="I7" s="197"/>
      <c r="J7" s="197"/>
      <c r="K7" s="197"/>
    </row>
    <row r="8" spans="2:11">
      <c r="B8" s="201"/>
      <c r="C8" s="201"/>
      <c r="D8" s="201"/>
      <c r="E8" s="201"/>
      <c r="F8" s="201"/>
      <c r="G8" s="201"/>
      <c r="H8" s="201"/>
      <c r="I8" s="201"/>
      <c r="J8" s="201"/>
      <c r="K8" s="201"/>
    </row>
    <row r="9" spans="2:11">
      <c r="B9" s="201"/>
      <c r="C9" s="201"/>
      <c r="D9" s="201"/>
      <c r="E9" s="201"/>
      <c r="F9" s="201"/>
      <c r="G9" s="201"/>
      <c r="H9" s="201"/>
      <c r="I9" s="201"/>
      <c r="J9" s="201"/>
      <c r="K9" s="201"/>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3:K14"/>
  <sheetViews>
    <sheetView showGridLines="0" showRowColHeaders="0" workbookViewId="0"/>
  </sheetViews>
  <sheetFormatPr baseColWidth="10" defaultRowHeight="15"/>
  <cols>
    <col min="1" max="1" width="5.7109375" customWidth="1"/>
    <col min="12" max="12" width="6.5703125" customWidth="1"/>
  </cols>
  <sheetData>
    <row r="3" spans="2:11" ht="19.5">
      <c r="B3" s="155" t="s">
        <v>2414</v>
      </c>
      <c r="C3" s="155"/>
      <c r="D3" s="155"/>
      <c r="E3" s="155"/>
      <c r="F3" s="155"/>
      <c r="G3" s="155"/>
      <c r="H3" s="155"/>
      <c r="I3" s="155"/>
      <c r="J3" s="155"/>
      <c r="K3" s="155"/>
    </row>
    <row r="4" spans="2:11">
      <c r="B4" s="197" t="s">
        <v>2415</v>
      </c>
      <c r="C4" s="197"/>
      <c r="D4" s="197"/>
      <c r="E4" s="197"/>
      <c r="F4" s="197"/>
      <c r="G4" s="197"/>
      <c r="H4" s="197"/>
      <c r="I4" s="197"/>
      <c r="J4" s="197"/>
      <c r="K4" s="197"/>
    </row>
    <row r="5" spans="2:11">
      <c r="B5" s="197"/>
      <c r="C5" s="197"/>
      <c r="D5" s="197"/>
      <c r="E5" s="197"/>
      <c r="F5" s="197"/>
      <c r="G5" s="197"/>
      <c r="H5" s="197"/>
      <c r="I5" s="197"/>
      <c r="J5" s="197"/>
      <c r="K5" s="197"/>
    </row>
    <row r="6" spans="2:11">
      <c r="B6" s="197"/>
      <c r="C6" s="197"/>
      <c r="D6" s="197"/>
      <c r="E6" s="197"/>
      <c r="F6" s="197"/>
      <c r="G6" s="197"/>
      <c r="H6" s="197"/>
      <c r="I6" s="197"/>
      <c r="J6" s="197"/>
      <c r="K6" s="197"/>
    </row>
    <row r="7" spans="2:11">
      <c r="B7" s="201"/>
      <c r="C7" s="201"/>
      <c r="D7" s="201"/>
      <c r="E7" s="201"/>
      <c r="F7" s="201"/>
      <c r="G7" s="201"/>
      <c r="H7" s="201"/>
      <c r="I7" s="201"/>
      <c r="J7" s="201"/>
      <c r="K7" s="201"/>
    </row>
    <row r="8" spans="2:11">
      <c r="B8" s="201"/>
      <c r="C8" s="201"/>
      <c r="D8" s="201"/>
      <c r="E8" s="201"/>
      <c r="F8" s="201"/>
      <c r="G8" s="201"/>
      <c r="H8" s="201"/>
      <c r="I8" s="201"/>
      <c r="J8" s="201"/>
      <c r="K8" s="201"/>
    </row>
    <row r="9" spans="2:11">
      <c r="B9" s="201"/>
      <c r="C9" s="201"/>
      <c r="D9" s="201"/>
      <c r="E9" s="201"/>
      <c r="F9" s="201"/>
      <c r="G9" s="201"/>
      <c r="H9" s="201"/>
      <c r="I9" s="201"/>
      <c r="J9" s="201"/>
      <c r="K9" s="201"/>
    </row>
    <row r="10" spans="2:11">
      <c r="B10" s="201"/>
      <c r="C10" s="201"/>
      <c r="D10" s="201"/>
      <c r="E10" s="201"/>
      <c r="F10" s="201"/>
      <c r="G10" s="201"/>
      <c r="H10" s="201"/>
      <c r="I10" s="201"/>
      <c r="J10" s="201"/>
      <c r="K10" s="201"/>
    </row>
    <row r="11" spans="2:11">
      <c r="B11" s="62"/>
      <c r="C11" s="62"/>
      <c r="D11" s="62"/>
      <c r="E11" s="62"/>
      <c r="F11" s="62"/>
      <c r="G11" s="62"/>
      <c r="H11" s="62"/>
      <c r="I11" s="62"/>
      <c r="J11" s="62"/>
      <c r="K11" s="62"/>
    </row>
    <row r="12" spans="2:11">
      <c r="B12" s="62"/>
      <c r="C12" s="62"/>
      <c r="D12" s="62"/>
      <c r="E12" s="62"/>
      <c r="F12" s="62"/>
      <c r="G12" s="62"/>
      <c r="H12" s="62"/>
      <c r="I12" s="62"/>
      <c r="J12" s="62"/>
      <c r="K12" s="62"/>
    </row>
    <row r="13" spans="2:11">
      <c r="B13" s="62"/>
      <c r="C13" s="62"/>
      <c r="D13" s="62"/>
      <c r="E13" s="62"/>
      <c r="F13" s="62"/>
      <c r="G13" s="62"/>
      <c r="H13" s="62"/>
      <c r="I13" s="62"/>
      <c r="J13" s="62"/>
      <c r="K13" s="62"/>
    </row>
    <row r="14" spans="2:11">
      <c r="B14" s="62"/>
      <c r="C14" s="62"/>
      <c r="D14" s="62"/>
      <c r="E14" s="62"/>
      <c r="F14" s="62"/>
      <c r="G14" s="62"/>
      <c r="H14" s="62"/>
      <c r="I14" s="62"/>
      <c r="J14" s="62"/>
      <c r="K14" s="62"/>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3:Q63"/>
  <sheetViews>
    <sheetView showGridLines="0" showRowColHeaders="0" zoomScale="90" zoomScaleNormal="90" workbookViewId="0">
      <selection activeCell="G9" sqref="G9"/>
    </sheetView>
  </sheetViews>
  <sheetFormatPr baseColWidth="10" defaultRowHeight="15"/>
  <cols>
    <col min="1" max="1" width="5.7109375" style="64" customWidth="1"/>
    <col min="2" max="2" width="45.5703125" customWidth="1"/>
    <col min="3" max="3" width="15.7109375" customWidth="1"/>
    <col min="4" max="4" width="41.7109375" customWidth="1"/>
    <col min="5" max="5" width="26.5703125" customWidth="1"/>
    <col min="6" max="6" width="26.7109375" customWidth="1"/>
    <col min="7" max="7" width="36" bestFit="1" customWidth="1"/>
    <col min="8" max="9" width="18.7109375" customWidth="1"/>
    <col min="10" max="10" width="20.28515625" customWidth="1"/>
    <col min="11" max="11" width="39" customWidth="1"/>
    <col min="12" max="14" width="18.7109375" customWidth="1"/>
    <col min="15" max="15" width="34.5703125" customWidth="1"/>
    <col min="16" max="16" width="15.7109375" customWidth="1"/>
    <col min="17" max="17" width="36.7109375" customWidth="1"/>
  </cols>
  <sheetData>
    <row r="3" spans="1:17" ht="19.5">
      <c r="A3" s="38"/>
      <c r="B3" s="205" t="s">
        <v>2393</v>
      </c>
      <c r="C3" s="185"/>
      <c r="D3" s="185"/>
      <c r="E3" s="185"/>
      <c r="F3" s="185"/>
      <c r="G3" s="70"/>
      <c r="H3" s="38"/>
      <c r="I3" s="92"/>
      <c r="J3" s="93"/>
      <c r="K3" s="93"/>
      <c r="L3" s="73"/>
      <c r="M3" s="225"/>
      <c r="N3" s="225"/>
      <c r="O3" s="117"/>
      <c r="P3" s="225"/>
      <c r="Q3" s="225"/>
    </row>
    <row r="4" spans="1:17" ht="15.75">
      <c r="A4" s="38"/>
      <c r="B4" s="65"/>
      <c r="C4" s="65"/>
      <c r="D4" s="65"/>
      <c r="E4" s="65"/>
      <c r="F4" s="65"/>
      <c r="G4" s="65"/>
      <c r="H4" s="38"/>
      <c r="I4" s="38"/>
      <c r="J4" s="38"/>
      <c r="K4" s="38"/>
      <c r="L4" s="38"/>
      <c r="M4" s="38"/>
      <c r="N4" s="38"/>
      <c r="O4" s="38"/>
      <c r="P4" s="38"/>
      <c r="Q4" s="38"/>
    </row>
    <row r="5" spans="1:17" ht="16.5">
      <c r="A5" s="38"/>
      <c r="B5" s="211" t="s">
        <v>2456</v>
      </c>
      <c r="C5" s="198"/>
      <c r="D5" s="212"/>
      <c r="E5" s="202" t="s">
        <v>2395</v>
      </c>
      <c r="F5" s="203"/>
      <c r="G5" s="204"/>
      <c r="H5" s="217" t="s">
        <v>2396</v>
      </c>
      <c r="I5" s="218"/>
      <c r="J5" s="218"/>
      <c r="K5" s="218"/>
      <c r="L5" s="218"/>
      <c r="M5" s="218"/>
      <c r="N5" s="218"/>
      <c r="O5" s="218"/>
      <c r="P5" s="218"/>
      <c r="Q5" s="219"/>
    </row>
    <row r="6" spans="1:17" ht="15.75">
      <c r="A6" s="38"/>
      <c r="B6" s="213"/>
      <c r="C6" s="213"/>
      <c r="D6" s="214"/>
      <c r="E6" s="206" t="s">
        <v>1538</v>
      </c>
      <c r="F6" s="207"/>
      <c r="G6" s="208"/>
      <c r="H6" s="223" t="s">
        <v>2397</v>
      </c>
      <c r="I6" s="224"/>
      <c r="J6" s="224"/>
      <c r="K6" s="222"/>
      <c r="L6" s="220" t="s">
        <v>2398</v>
      </c>
      <c r="M6" s="221"/>
      <c r="N6" s="221"/>
      <c r="O6" s="222"/>
      <c r="P6" s="209" t="s">
        <v>2399</v>
      </c>
      <c r="Q6" s="215" t="s">
        <v>2466</v>
      </c>
    </row>
    <row r="7" spans="1:17" ht="30" customHeight="1">
      <c r="A7" s="38"/>
      <c r="B7" s="61" t="s">
        <v>1503</v>
      </c>
      <c r="C7" s="68" t="s">
        <v>2394</v>
      </c>
      <c r="D7" s="61" t="s">
        <v>0</v>
      </c>
      <c r="E7" s="60" t="s">
        <v>2402</v>
      </c>
      <c r="F7" s="60" t="s">
        <v>2403</v>
      </c>
      <c r="G7" s="60" t="s">
        <v>1479</v>
      </c>
      <c r="H7" s="72" t="s">
        <v>1480</v>
      </c>
      <c r="I7" s="72" t="s">
        <v>1481</v>
      </c>
      <c r="J7" s="72" t="s">
        <v>1482</v>
      </c>
      <c r="K7" s="72" t="s">
        <v>2465</v>
      </c>
      <c r="L7" s="67" t="s">
        <v>1480</v>
      </c>
      <c r="M7" s="67" t="s">
        <v>1481</v>
      </c>
      <c r="N7" s="67" t="s">
        <v>1482</v>
      </c>
      <c r="O7" s="67" t="s">
        <v>2465</v>
      </c>
      <c r="P7" s="210"/>
      <c r="Q7" s="216"/>
    </row>
    <row r="8" spans="1:17" ht="165" customHeight="1">
      <c r="A8" s="38"/>
      <c r="B8" s="22" t="str">
        <f>IF('PLAN DE ACCIÓN'!E10=0,"",'PLAN DE ACCIÓN'!E10)</f>
        <v xml:space="preserve">Incumplimieto de términos de Ley en las respuestas a Derechos de Petición </v>
      </c>
      <c r="C8" s="22">
        <f>IF('PLAN DE ACCIÓN'!K10=0,"",'PLAN DE ACCIÓN'!K10)</f>
        <v>1</v>
      </c>
      <c r="D8" s="22" t="str">
        <f>IF(IF(+'PLAN DE ACCIÓN'!M10=0,'PLAN DE ACCIÓN'!L10,'PLAN DE ACCIÓN'!M10)=0,"",IF(+'PLAN DE ACCIÓN'!M10=0,'PLAN DE ACCIÓN'!L10,'PLAN DE ACCIÓN'!M10))</f>
        <v>Capacitación presencial</v>
      </c>
      <c r="E8" s="22" t="s">
        <v>2509</v>
      </c>
      <c r="F8" s="22" t="s">
        <v>2528</v>
      </c>
      <c r="G8" s="21" t="str">
        <f>+IF(AND(E8&lt;&gt;"",F8&lt;&gt;""),"( "&amp;E8&amp;" / "&amp;F8&amp;" ) * 100","(Numerador / Denominador )*100")</f>
        <v>( NÚMERO DE CAPACITACIONES VIRTUALES REALIZADAS EN CADA AÑO DE IMPLEMENTACIÓN DE LA POLÍTICA /  NUMERO DE CAPACITACIONES VIRTUALES PROGRAMADAS EN CADA AÑO DE IMPLEMENTACIÓN DE LA POLITICA ) * 100</v>
      </c>
      <c r="H8" s="132"/>
      <c r="I8" s="132"/>
      <c r="J8" s="66" t="str">
        <f t="shared" ref="J8" si="0">IFERROR(H8/I8,"")</f>
        <v/>
      </c>
      <c r="K8" s="141"/>
      <c r="L8" s="130"/>
      <c r="M8" s="130"/>
      <c r="N8" s="25" t="str">
        <f t="shared" ref="N8" si="1">IFERROR(L8/M8,"")</f>
        <v/>
      </c>
      <c r="O8" s="139"/>
      <c r="P8" s="25" t="str">
        <f t="shared" ref="P8" si="2">+IFERROR(AVERAGE(J8,N8),"")</f>
        <v/>
      </c>
      <c r="Q8" s="137"/>
    </row>
    <row r="9" spans="1:17" ht="165" customHeight="1">
      <c r="A9" s="38"/>
      <c r="B9" s="22" t="str">
        <f>IF('PLAN DE ACCIÓN'!E11=0,"",'PLAN DE ACCIÓN'!E11)</f>
        <v xml:space="preserve">La liquidación de tarifas de seguimiento se realiza sin precisar la información sobre costos de inversión y operación de los proyectos y actividades, a presentar por los titulares de los permisos y omitiendo la presentación de éstos sin que se sustente de forma adecuada el por qué no se tuvieron en cuenta. </v>
      </c>
      <c r="C9" s="22">
        <f>IF('PLAN DE ACCIÓN'!K11=0,"",'PLAN DE ACCIÓN'!K11)</f>
        <v>1</v>
      </c>
      <c r="D9" s="22" t="str">
        <f>IF(IF(+'PLAN DE ACCIÓN'!M11=0,'PLAN DE ACCIÓN'!L11,'PLAN DE ACCIÓN'!M11)=0,"",IF(+'PLAN DE ACCIÓN'!M11=0,'PLAN DE ACCIÓN'!L11,'PLAN DE ACCIÓN'!M11))</f>
        <v>MODIFICAR PROCEDIMIENTO DE LIQUIDACIÓN DE TARIFAS DE SEGUIMIENTO</v>
      </c>
      <c r="E9" s="22" t="s">
        <v>2510</v>
      </c>
      <c r="F9" s="22" t="s">
        <v>2512</v>
      </c>
      <c r="G9" s="21" t="str">
        <f t="shared" ref="G9:G37" si="3">+IF(AND(E9&lt;&gt;"",F9&lt;&gt;""),"( "&amp;E9&amp;" / "&amp;F9&amp;" ) * 100","(Numerador / Denominador )*100")</f>
        <v>( NÚMERO DE PROCEDIMIENTOS DE LIQUIDACIÓN DE TARIFAS DE EVALUACIÓN Y SEGUIMIENTO REVISADOS / UNA REVISIÓN AL PROCEDIMIENTO DE LIQUIDACIÓN DE TARIFAS DE EVALUACIÓN Y SEGUIMIENTO ) * 100</v>
      </c>
      <c r="H9" s="132"/>
      <c r="I9" s="132"/>
      <c r="J9" s="66" t="str">
        <f t="shared" ref="J9:J37" si="4">IFERROR(H9/I9,"")</f>
        <v/>
      </c>
      <c r="K9" s="141"/>
      <c r="L9" s="130"/>
      <c r="M9" s="130"/>
      <c r="N9" s="25" t="str">
        <f t="shared" ref="N9:N37" si="5">IFERROR(L9/M9,"")</f>
        <v/>
      </c>
      <c r="O9" s="139"/>
      <c r="P9" s="25" t="str">
        <f t="shared" ref="P9:P37" si="6">+IFERROR(AVERAGE(J9,N9),"")</f>
        <v/>
      </c>
      <c r="Q9" s="137"/>
    </row>
    <row r="10" spans="1:17" ht="165" customHeight="1">
      <c r="A10" s="38"/>
      <c r="B10" s="22" t="str">
        <f>IF('PLAN DE ACCIÓN'!E12=0,"",'PLAN DE ACCIÓN'!E12)</f>
        <v/>
      </c>
      <c r="C10" s="22">
        <f>IF('PLAN DE ACCIÓN'!K12=0,"",'PLAN DE ACCIÓN'!K12)</f>
        <v>1</v>
      </c>
      <c r="D10" s="22" t="str">
        <f>IF(IF(+'PLAN DE ACCIÓN'!M12=0,'PLAN DE ACCIÓN'!L12,'PLAN DE ACCIÓN'!M12)=0,"",IF(+'PLAN DE ACCIÓN'!M12=0,'PLAN DE ACCIÓN'!L12,'PLAN DE ACCIÓN'!M12))</f>
        <v>Capacitación presencial</v>
      </c>
      <c r="E10" s="22" t="s">
        <v>2513</v>
      </c>
      <c r="F10" s="22" t="s">
        <v>2527</v>
      </c>
      <c r="G10" s="21" t="str">
        <f t="shared" si="3"/>
        <v>( NÚMERO DE CAPACITACIONES REALIZADAS A LA REVISIÓN  DEL PROCEDIMIENTO DE LIQUIDACIÓN DE TARIFAS DE EVALUACIÓN Y SEGUIMIENTO / NÚMERO DE CAPACITACIONES PRESENCIALES PROGRAMADAS A LA REVISIÓN DEL PROCEDIMIENTO DE LIQUIDACIÓN DE TARIFAS DE EVALUACIÓN Y SEGUIMIENTO ) * 100</v>
      </c>
      <c r="H10" s="132"/>
      <c r="I10" s="132"/>
      <c r="J10" s="66" t="str">
        <f t="shared" si="4"/>
        <v/>
      </c>
      <c r="K10" s="141"/>
      <c r="L10" s="130"/>
      <c r="M10" s="130"/>
      <c r="N10" s="25" t="str">
        <f t="shared" si="5"/>
        <v/>
      </c>
      <c r="O10" s="139"/>
      <c r="P10" s="25" t="str">
        <f t="shared" si="6"/>
        <v/>
      </c>
      <c r="Q10" s="137"/>
    </row>
    <row r="11" spans="1:17" ht="165" customHeight="1">
      <c r="A11" s="38"/>
      <c r="B11" s="22" t="str">
        <f>IF('PLAN DE ACCIÓN'!E13=0,"",'PLAN DE ACCIÓN'!E13)</f>
        <v>El Consejo de Estado ordenó la suspensión inmediata de la Licencia Ambiental otorgada en la Resolución 3281 de octubre de 2019 al considerar errores en el trámite de evaluación, al otorgar la licencia sin el lleno de requisitos y sin la información técnica requerida</v>
      </c>
      <c r="C11" s="22">
        <f>IF('PLAN DE ACCIÓN'!K13=0,"",'PLAN DE ACCIÓN'!K13)</f>
        <v>1</v>
      </c>
      <c r="D11" s="22" t="str">
        <f>IF(IF(+'PLAN DE ACCIÓN'!M13=0,'PLAN DE ACCIÓN'!L13,'PLAN DE ACCIÓN'!M13)=0,"",IF(+'PLAN DE ACCIÓN'!M13=0,'PLAN DE ACCIÓN'!L13,'PLAN DE ACCIÓN'!M13))</f>
        <v>Capacitación virtual</v>
      </c>
      <c r="E11" s="22" t="s">
        <v>2524</v>
      </c>
      <c r="F11" s="22" t="s">
        <v>2525</v>
      </c>
      <c r="G11" s="21" t="str">
        <f t="shared" si="3"/>
        <v>( NÚMERO DE CAPACITACIONES VIRTUALES REALIZADAS AL PROEDIMIENTO DE EVALUACIÓN DE DIAGNÓSTICO AMBIENTAL DE ALTERNATIVAS Y LICENCIA AMBIENTAL / NUMERO DE CAPACITACIONES VIRTUALES PROGRAMADAS AL PROCEDIMIENTO DE EVALUACIÓN DE DIAGNÓSTICO AMBIENTAL DE ALTERNATIVAS Y LICENCIA AMBIENTAL ) * 100</v>
      </c>
      <c r="H11" s="132"/>
      <c r="I11" s="132"/>
      <c r="J11" s="66" t="str">
        <f t="shared" si="4"/>
        <v/>
      </c>
      <c r="K11" s="141"/>
      <c r="L11" s="130"/>
      <c r="M11" s="130"/>
      <c r="N11" s="25" t="str">
        <f t="shared" si="5"/>
        <v/>
      </c>
      <c r="O11" s="139"/>
      <c r="P11" s="25" t="str">
        <f t="shared" si="6"/>
        <v/>
      </c>
      <c r="Q11" s="137"/>
    </row>
    <row r="12" spans="1:17" ht="165" customHeight="1">
      <c r="A12" s="38"/>
      <c r="B12" s="22" t="str">
        <f>IF('PLAN DE ACCIÓN'!E14=0,"",'PLAN DE ACCIÓN'!E14)</f>
        <v>Deficiencia en la proyección de actos administrativos e indebida aplicación del mecanismo de tasación de multas</v>
      </c>
      <c r="C12" s="22">
        <f>IF('PLAN DE ACCIÓN'!K14=0,"",'PLAN DE ACCIÓN'!K14)</f>
        <v>1</v>
      </c>
      <c r="D12" s="22" t="str">
        <f>IF(IF(+'PLAN DE ACCIÓN'!M14=0,'PLAN DE ACCIÓN'!L14,'PLAN DE ACCIÓN'!M14)=0,"",IF(+'PLAN DE ACCIÓN'!M14=0,'PLAN DE ACCIÓN'!L14,'PLAN DE ACCIÓN'!M14))</f>
        <v>Capacitación presencial</v>
      </c>
      <c r="E12" s="22" t="s">
        <v>2519</v>
      </c>
      <c r="F12" s="22" t="s">
        <v>2526</v>
      </c>
      <c r="G12" s="21" t="str">
        <f t="shared" si="3"/>
        <v>( NÚMERO DE CAPACITACIONES REALIZADAS DE ARGUMENTACIÓN TECNICO - JURIDICA DE LOS ACTOS ADMINISTRATIVOS Y A METODOLOGÍA DE TASACIÓN DE MULTAS EN EL TRÁMITE SANCIONATORIO AMBIENTAL / NÚMERO DE CAPACITACIONES A REALIZAR DE ARGUMENTACIÓN TECNICO - JURIDICA DE LOS ACTOS ADMINISTRATIVOS Y A METODOLOGÍA DE TASACIÓN DE MULTAS EN EL TRÁMITE SANCIONATORIO AMBIENTAL ) * 100</v>
      </c>
      <c r="H12" s="132"/>
      <c r="I12" s="132"/>
      <c r="J12" s="66" t="str">
        <f t="shared" si="4"/>
        <v/>
      </c>
      <c r="K12" s="141"/>
      <c r="L12" s="130"/>
      <c r="M12" s="130"/>
      <c r="N12" s="25" t="str">
        <f t="shared" si="5"/>
        <v/>
      </c>
      <c r="O12" s="139"/>
      <c r="P12" s="25" t="str">
        <f t="shared" si="6"/>
        <v/>
      </c>
      <c r="Q12" s="137"/>
    </row>
    <row r="13" spans="1:17" ht="165" customHeight="1">
      <c r="A13" s="38"/>
      <c r="B13" s="22" t="str">
        <f>IF('PLAN DE ACCIÓN'!E15=0,"",'PLAN DE ACCIÓN'!E15)</f>
        <v/>
      </c>
      <c r="C13" s="22" t="str">
        <f>IF('PLAN DE ACCIÓN'!K15=0,"",'PLAN DE ACCIÓN'!K15)</f>
        <v/>
      </c>
      <c r="D13" s="22" t="str">
        <f>IF(IF(+'PLAN DE ACCIÓN'!M15=0,'PLAN DE ACCIÓN'!L15,'PLAN DE ACCIÓN'!M15)=0,"",IF(+'PLAN DE ACCIÓN'!M15=0,'PLAN DE ACCIÓN'!L15,'PLAN DE ACCIÓN'!M15))</f>
        <v/>
      </c>
      <c r="E13" s="40"/>
      <c r="F13" s="40"/>
      <c r="G13" s="21" t="str">
        <f t="shared" si="3"/>
        <v>(Numerador / Denominador )*100</v>
      </c>
      <c r="H13" s="132"/>
      <c r="I13" s="132"/>
      <c r="J13" s="66" t="str">
        <f t="shared" si="4"/>
        <v/>
      </c>
      <c r="K13" s="141"/>
      <c r="L13" s="130"/>
      <c r="M13" s="130"/>
      <c r="N13" s="25" t="str">
        <f t="shared" si="5"/>
        <v/>
      </c>
      <c r="O13" s="139"/>
      <c r="P13" s="25" t="str">
        <f t="shared" si="6"/>
        <v/>
      </c>
      <c r="Q13" s="137"/>
    </row>
    <row r="14" spans="1:17" ht="165" customHeight="1">
      <c r="A14" s="38"/>
      <c r="B14" s="22" t="str">
        <f>IF('PLAN DE ACCIÓN'!E16=0,"",'PLAN DE ACCIÓN'!E16)</f>
        <v/>
      </c>
      <c r="C14" s="22" t="str">
        <f>IF('PLAN DE ACCIÓN'!K16=0,"",'PLAN DE ACCIÓN'!K16)</f>
        <v/>
      </c>
      <c r="D14" s="22" t="str">
        <f>IF(IF(+'PLAN DE ACCIÓN'!M16=0,'PLAN DE ACCIÓN'!L16,'PLAN DE ACCIÓN'!M16)=0,"",IF(+'PLAN DE ACCIÓN'!M16=0,'PLAN DE ACCIÓN'!L16,'PLAN DE ACCIÓN'!M16))</f>
        <v/>
      </c>
      <c r="E14" s="40"/>
      <c r="F14" s="40"/>
      <c r="G14" s="21" t="str">
        <f t="shared" si="3"/>
        <v>(Numerador / Denominador )*100</v>
      </c>
      <c r="H14" s="132"/>
      <c r="I14" s="132"/>
      <c r="J14" s="66" t="str">
        <f t="shared" si="4"/>
        <v/>
      </c>
      <c r="K14" s="141"/>
      <c r="L14" s="130"/>
      <c r="M14" s="130"/>
      <c r="N14" s="25" t="str">
        <f t="shared" si="5"/>
        <v/>
      </c>
      <c r="O14" s="139"/>
      <c r="P14" s="25" t="str">
        <f t="shared" si="6"/>
        <v/>
      </c>
      <c r="Q14" s="137"/>
    </row>
    <row r="15" spans="1:17" ht="165" customHeight="1">
      <c r="A15" s="38"/>
      <c r="B15" s="22" t="str">
        <f>IF('PLAN DE ACCIÓN'!E17=0,"",'PLAN DE ACCIÓN'!E17)</f>
        <v/>
      </c>
      <c r="C15" s="22" t="str">
        <f>IF('PLAN DE ACCIÓN'!K17=0,"",'PLAN DE ACCIÓN'!K17)</f>
        <v/>
      </c>
      <c r="D15" s="22" t="str">
        <f>IF(IF(+'PLAN DE ACCIÓN'!M17=0,'PLAN DE ACCIÓN'!L17,'PLAN DE ACCIÓN'!M17)=0,"",IF(+'PLAN DE ACCIÓN'!M17=0,'PLAN DE ACCIÓN'!L17,'PLAN DE ACCIÓN'!M17))</f>
        <v/>
      </c>
      <c r="E15" s="40"/>
      <c r="F15" s="40"/>
      <c r="G15" s="21" t="str">
        <f t="shared" si="3"/>
        <v>(Numerador / Denominador )*100</v>
      </c>
      <c r="H15" s="132"/>
      <c r="I15" s="132"/>
      <c r="J15" s="66" t="str">
        <f t="shared" si="4"/>
        <v/>
      </c>
      <c r="K15" s="141"/>
      <c r="L15" s="130"/>
      <c r="M15" s="130"/>
      <c r="N15" s="25" t="str">
        <f t="shared" si="5"/>
        <v/>
      </c>
      <c r="O15" s="139"/>
      <c r="P15" s="25" t="str">
        <f t="shared" si="6"/>
        <v/>
      </c>
      <c r="Q15" s="137"/>
    </row>
    <row r="16" spans="1:17" ht="165" customHeight="1">
      <c r="A16" s="38"/>
      <c r="B16" s="22" t="str">
        <f>IF('PLAN DE ACCIÓN'!E18=0,"",'PLAN DE ACCIÓN'!E18)</f>
        <v/>
      </c>
      <c r="C16" s="22" t="str">
        <f>IF('PLAN DE ACCIÓN'!K18=0,"",'PLAN DE ACCIÓN'!K18)</f>
        <v/>
      </c>
      <c r="D16" s="22" t="str">
        <f>IF(IF(+'PLAN DE ACCIÓN'!M18=0,'PLAN DE ACCIÓN'!L18,'PLAN DE ACCIÓN'!M18)=0,"",IF(+'PLAN DE ACCIÓN'!M18=0,'PLAN DE ACCIÓN'!L18,'PLAN DE ACCIÓN'!M18))</f>
        <v/>
      </c>
      <c r="E16" s="40"/>
      <c r="F16" s="40"/>
      <c r="G16" s="21" t="str">
        <f t="shared" si="3"/>
        <v>(Numerador / Denominador )*100</v>
      </c>
      <c r="H16" s="132"/>
      <c r="I16" s="132"/>
      <c r="J16" s="66" t="str">
        <f t="shared" si="4"/>
        <v/>
      </c>
      <c r="K16" s="141"/>
      <c r="L16" s="130"/>
      <c r="M16" s="130"/>
      <c r="N16" s="25" t="str">
        <f t="shared" si="5"/>
        <v/>
      </c>
      <c r="O16" s="139"/>
      <c r="P16" s="25" t="str">
        <f t="shared" si="6"/>
        <v/>
      </c>
      <c r="Q16" s="137"/>
    </row>
    <row r="17" spans="1:17" ht="165" customHeight="1">
      <c r="A17" s="38"/>
      <c r="B17" s="22" t="str">
        <f>IF('PLAN DE ACCIÓN'!E19=0,"",'PLAN DE ACCIÓN'!E19)</f>
        <v/>
      </c>
      <c r="C17" s="22" t="str">
        <f>IF('PLAN DE ACCIÓN'!K19=0,"",'PLAN DE ACCIÓN'!K19)</f>
        <v/>
      </c>
      <c r="D17" s="22" t="str">
        <f>IF(IF(+'PLAN DE ACCIÓN'!M19=0,'PLAN DE ACCIÓN'!L19,'PLAN DE ACCIÓN'!M19)=0,"",IF(+'PLAN DE ACCIÓN'!M19=0,'PLAN DE ACCIÓN'!L19,'PLAN DE ACCIÓN'!M19))</f>
        <v/>
      </c>
      <c r="E17" s="40"/>
      <c r="F17" s="40"/>
      <c r="G17" s="21" t="str">
        <f t="shared" si="3"/>
        <v>(Numerador / Denominador )*100</v>
      </c>
      <c r="H17" s="132"/>
      <c r="I17" s="132"/>
      <c r="J17" s="66" t="str">
        <f t="shared" si="4"/>
        <v/>
      </c>
      <c r="K17" s="141"/>
      <c r="L17" s="130"/>
      <c r="M17" s="130"/>
      <c r="N17" s="25" t="str">
        <f t="shared" si="5"/>
        <v/>
      </c>
      <c r="O17" s="139"/>
      <c r="P17" s="25" t="str">
        <f t="shared" si="6"/>
        <v/>
      </c>
      <c r="Q17" s="137"/>
    </row>
    <row r="18" spans="1:17" ht="165" customHeight="1">
      <c r="A18" s="38"/>
      <c r="B18" s="22" t="str">
        <f>IF('PLAN DE ACCIÓN'!E20=0,"",'PLAN DE ACCIÓN'!E20)</f>
        <v/>
      </c>
      <c r="C18" s="22" t="str">
        <f>IF('PLAN DE ACCIÓN'!K20=0,"",'PLAN DE ACCIÓN'!K20)</f>
        <v/>
      </c>
      <c r="D18" s="22" t="str">
        <f>IF(IF(+'PLAN DE ACCIÓN'!M20=0,'PLAN DE ACCIÓN'!L20,'PLAN DE ACCIÓN'!M20)=0,"",IF(+'PLAN DE ACCIÓN'!M20=0,'PLAN DE ACCIÓN'!L20,'PLAN DE ACCIÓN'!M20))</f>
        <v/>
      </c>
      <c r="E18" s="40"/>
      <c r="F18" s="40"/>
      <c r="G18" s="21" t="str">
        <f t="shared" si="3"/>
        <v>(Numerador / Denominador )*100</v>
      </c>
      <c r="H18" s="132"/>
      <c r="I18" s="132"/>
      <c r="J18" s="66" t="str">
        <f t="shared" si="4"/>
        <v/>
      </c>
      <c r="K18" s="141"/>
      <c r="L18" s="130"/>
      <c r="M18" s="130"/>
      <c r="N18" s="25" t="str">
        <f t="shared" si="5"/>
        <v/>
      </c>
      <c r="O18" s="139"/>
      <c r="P18" s="25" t="str">
        <f t="shared" si="6"/>
        <v/>
      </c>
      <c r="Q18" s="137"/>
    </row>
    <row r="19" spans="1:17" ht="165" customHeight="1">
      <c r="A19" s="38"/>
      <c r="B19" s="22" t="str">
        <f>IF('PLAN DE ACCIÓN'!E21=0,"",'PLAN DE ACCIÓN'!E21)</f>
        <v/>
      </c>
      <c r="C19" s="22" t="str">
        <f>IF('PLAN DE ACCIÓN'!K21=0,"",'PLAN DE ACCIÓN'!K21)</f>
        <v/>
      </c>
      <c r="D19" s="22" t="str">
        <f>IF(IF(+'PLAN DE ACCIÓN'!M21=0,'PLAN DE ACCIÓN'!L21,'PLAN DE ACCIÓN'!M21)=0,"",IF(+'PLAN DE ACCIÓN'!M21=0,'PLAN DE ACCIÓN'!L21,'PLAN DE ACCIÓN'!M21))</f>
        <v/>
      </c>
      <c r="E19" s="40"/>
      <c r="F19" s="40"/>
      <c r="G19" s="21" t="str">
        <f t="shared" si="3"/>
        <v>(Numerador / Denominador )*100</v>
      </c>
      <c r="H19" s="132"/>
      <c r="I19" s="132"/>
      <c r="J19" s="66" t="str">
        <f t="shared" si="4"/>
        <v/>
      </c>
      <c r="K19" s="141"/>
      <c r="L19" s="130"/>
      <c r="M19" s="130"/>
      <c r="N19" s="25" t="str">
        <f t="shared" si="5"/>
        <v/>
      </c>
      <c r="O19" s="139"/>
      <c r="P19" s="25" t="str">
        <f t="shared" si="6"/>
        <v/>
      </c>
      <c r="Q19" s="137"/>
    </row>
    <row r="20" spans="1:17" ht="165" customHeight="1">
      <c r="A20" s="38"/>
      <c r="B20" s="22" t="str">
        <f>IF('PLAN DE ACCIÓN'!E22=0,"",'PLAN DE ACCIÓN'!E22)</f>
        <v/>
      </c>
      <c r="C20" s="22" t="str">
        <f>IF('PLAN DE ACCIÓN'!K22=0,"",'PLAN DE ACCIÓN'!K22)</f>
        <v/>
      </c>
      <c r="D20" s="22" t="str">
        <f>IF(IF(+'PLAN DE ACCIÓN'!M22=0,'PLAN DE ACCIÓN'!L22,'PLAN DE ACCIÓN'!M22)=0,"",IF(+'PLAN DE ACCIÓN'!M22=0,'PLAN DE ACCIÓN'!L22,'PLAN DE ACCIÓN'!M22))</f>
        <v/>
      </c>
      <c r="E20" s="40"/>
      <c r="F20" s="40"/>
      <c r="G20" s="21" t="str">
        <f t="shared" si="3"/>
        <v>(Numerador / Denominador )*100</v>
      </c>
      <c r="H20" s="132"/>
      <c r="I20" s="132"/>
      <c r="J20" s="66" t="str">
        <f t="shared" si="4"/>
        <v/>
      </c>
      <c r="K20" s="141"/>
      <c r="L20" s="130"/>
      <c r="M20" s="130"/>
      <c r="N20" s="25" t="str">
        <f t="shared" si="5"/>
        <v/>
      </c>
      <c r="O20" s="139"/>
      <c r="P20" s="25" t="str">
        <f t="shared" si="6"/>
        <v/>
      </c>
      <c r="Q20" s="137"/>
    </row>
    <row r="21" spans="1:17" ht="165" customHeight="1">
      <c r="A21" s="38"/>
      <c r="B21" s="22" t="str">
        <f>IF('PLAN DE ACCIÓN'!E23=0,"",'PLAN DE ACCIÓN'!E23)</f>
        <v/>
      </c>
      <c r="C21" s="22" t="str">
        <f>IF('PLAN DE ACCIÓN'!K23=0,"",'PLAN DE ACCIÓN'!K23)</f>
        <v/>
      </c>
      <c r="D21" s="22" t="str">
        <f>IF(IF(+'PLAN DE ACCIÓN'!M23=0,'PLAN DE ACCIÓN'!L23,'PLAN DE ACCIÓN'!M23)=0,"",IF(+'PLAN DE ACCIÓN'!M23=0,'PLAN DE ACCIÓN'!L23,'PLAN DE ACCIÓN'!M23))</f>
        <v/>
      </c>
      <c r="E21" s="40"/>
      <c r="F21" s="40"/>
      <c r="G21" s="21" t="str">
        <f t="shared" si="3"/>
        <v>(Numerador / Denominador )*100</v>
      </c>
      <c r="H21" s="132"/>
      <c r="I21" s="132"/>
      <c r="J21" s="66" t="str">
        <f t="shared" si="4"/>
        <v/>
      </c>
      <c r="K21" s="141"/>
      <c r="L21" s="130"/>
      <c r="M21" s="130"/>
      <c r="N21" s="25" t="str">
        <f t="shared" si="5"/>
        <v/>
      </c>
      <c r="O21" s="139"/>
      <c r="P21" s="25" t="str">
        <f t="shared" si="6"/>
        <v/>
      </c>
      <c r="Q21" s="137"/>
    </row>
    <row r="22" spans="1:17" ht="165" customHeight="1">
      <c r="A22" s="38"/>
      <c r="B22" s="22" t="str">
        <f>IF('PLAN DE ACCIÓN'!E24=0,"",'PLAN DE ACCIÓN'!E24)</f>
        <v/>
      </c>
      <c r="C22" s="22" t="str">
        <f>IF('PLAN DE ACCIÓN'!K24=0,"",'PLAN DE ACCIÓN'!K24)</f>
        <v/>
      </c>
      <c r="D22" s="22" t="str">
        <f>IF(IF(+'PLAN DE ACCIÓN'!M24=0,'PLAN DE ACCIÓN'!L24,'PLAN DE ACCIÓN'!M24)=0,"",IF(+'PLAN DE ACCIÓN'!M24=0,'PLAN DE ACCIÓN'!L24,'PLAN DE ACCIÓN'!M24))</f>
        <v/>
      </c>
      <c r="E22" s="40"/>
      <c r="F22" s="40"/>
      <c r="G22" s="21" t="str">
        <f t="shared" si="3"/>
        <v>(Numerador / Denominador )*100</v>
      </c>
      <c r="H22" s="132"/>
      <c r="I22" s="132"/>
      <c r="J22" s="66" t="str">
        <f t="shared" si="4"/>
        <v/>
      </c>
      <c r="K22" s="141"/>
      <c r="L22" s="130"/>
      <c r="M22" s="130"/>
      <c r="N22" s="25" t="str">
        <f t="shared" si="5"/>
        <v/>
      </c>
      <c r="O22" s="139"/>
      <c r="P22" s="25" t="str">
        <f t="shared" si="6"/>
        <v/>
      </c>
      <c r="Q22" s="137"/>
    </row>
    <row r="23" spans="1:17" ht="165" customHeight="1">
      <c r="A23" s="38"/>
      <c r="B23" s="22" t="str">
        <f>IF('PLAN DE ACCIÓN'!E25=0,"",'PLAN DE ACCIÓN'!E25)</f>
        <v/>
      </c>
      <c r="C23" s="22" t="str">
        <f>IF('PLAN DE ACCIÓN'!K25=0,"",'PLAN DE ACCIÓN'!K25)</f>
        <v/>
      </c>
      <c r="D23" s="22" t="str">
        <f>IF(IF(+'PLAN DE ACCIÓN'!M25=0,'PLAN DE ACCIÓN'!L25,'PLAN DE ACCIÓN'!M25)=0,"",IF(+'PLAN DE ACCIÓN'!M25=0,'PLAN DE ACCIÓN'!L25,'PLAN DE ACCIÓN'!M25))</f>
        <v/>
      </c>
      <c r="E23" s="40"/>
      <c r="F23" s="40"/>
      <c r="G23" s="21" t="str">
        <f t="shared" si="3"/>
        <v>(Numerador / Denominador )*100</v>
      </c>
      <c r="H23" s="132"/>
      <c r="I23" s="132"/>
      <c r="J23" s="66" t="str">
        <f t="shared" si="4"/>
        <v/>
      </c>
      <c r="K23" s="141"/>
      <c r="L23" s="130"/>
      <c r="M23" s="130"/>
      <c r="N23" s="25" t="str">
        <f t="shared" si="5"/>
        <v/>
      </c>
      <c r="O23" s="139"/>
      <c r="P23" s="25" t="str">
        <f t="shared" si="6"/>
        <v/>
      </c>
      <c r="Q23" s="137"/>
    </row>
    <row r="24" spans="1:17" ht="165" customHeight="1">
      <c r="A24" s="38"/>
      <c r="B24" s="22" t="str">
        <f>IF('PLAN DE ACCIÓN'!E26=0,"",'PLAN DE ACCIÓN'!E26)</f>
        <v/>
      </c>
      <c r="C24" s="22" t="str">
        <f>IF('PLAN DE ACCIÓN'!K26=0,"",'PLAN DE ACCIÓN'!K26)</f>
        <v/>
      </c>
      <c r="D24" s="22" t="str">
        <f>IF(IF(+'PLAN DE ACCIÓN'!M26=0,'PLAN DE ACCIÓN'!L26,'PLAN DE ACCIÓN'!M26)=0,"",IF(+'PLAN DE ACCIÓN'!M26=0,'PLAN DE ACCIÓN'!L26,'PLAN DE ACCIÓN'!M26))</f>
        <v/>
      </c>
      <c r="E24" s="40"/>
      <c r="F24" s="40"/>
      <c r="G24" s="21" t="str">
        <f t="shared" si="3"/>
        <v>(Numerador / Denominador )*100</v>
      </c>
      <c r="H24" s="132"/>
      <c r="I24" s="132"/>
      <c r="J24" s="66" t="str">
        <f t="shared" si="4"/>
        <v/>
      </c>
      <c r="K24" s="141"/>
      <c r="L24" s="130"/>
      <c r="M24" s="130"/>
      <c r="N24" s="25" t="str">
        <f t="shared" si="5"/>
        <v/>
      </c>
      <c r="O24" s="139"/>
      <c r="P24" s="25" t="str">
        <f t="shared" si="6"/>
        <v/>
      </c>
      <c r="Q24" s="137"/>
    </row>
    <row r="25" spans="1:17" ht="165" customHeight="1">
      <c r="A25" s="38"/>
      <c r="B25" s="22" t="str">
        <f>IF('PLAN DE ACCIÓN'!E27=0,"",'PLAN DE ACCIÓN'!E27)</f>
        <v/>
      </c>
      <c r="C25" s="22" t="str">
        <f>IF('PLAN DE ACCIÓN'!K27=0,"",'PLAN DE ACCIÓN'!K27)</f>
        <v/>
      </c>
      <c r="D25" s="22" t="str">
        <f>IF(IF(+'PLAN DE ACCIÓN'!M27=0,'PLAN DE ACCIÓN'!L27,'PLAN DE ACCIÓN'!M27)=0,"",IF(+'PLAN DE ACCIÓN'!M27=0,'PLAN DE ACCIÓN'!L27,'PLAN DE ACCIÓN'!M27))</f>
        <v/>
      </c>
      <c r="E25" s="40"/>
      <c r="F25" s="40"/>
      <c r="G25" s="21" t="str">
        <f t="shared" si="3"/>
        <v>(Numerador / Denominador )*100</v>
      </c>
      <c r="H25" s="132"/>
      <c r="I25" s="132"/>
      <c r="J25" s="66" t="str">
        <f t="shared" si="4"/>
        <v/>
      </c>
      <c r="K25" s="141"/>
      <c r="L25" s="130"/>
      <c r="M25" s="130"/>
      <c r="N25" s="25" t="str">
        <f t="shared" si="5"/>
        <v/>
      </c>
      <c r="O25" s="139"/>
      <c r="P25" s="25" t="str">
        <f t="shared" si="6"/>
        <v/>
      </c>
      <c r="Q25" s="137"/>
    </row>
    <row r="26" spans="1:17" ht="165" customHeight="1">
      <c r="A26" s="38"/>
      <c r="B26" s="22" t="str">
        <f>IF('PLAN DE ACCIÓN'!E28=0,"",'PLAN DE ACCIÓN'!E28)</f>
        <v/>
      </c>
      <c r="C26" s="22" t="str">
        <f>IF('PLAN DE ACCIÓN'!K28=0,"",'PLAN DE ACCIÓN'!K28)</f>
        <v/>
      </c>
      <c r="D26" s="22" t="str">
        <f>IF(IF(+'PLAN DE ACCIÓN'!M28=0,'PLAN DE ACCIÓN'!L28,'PLAN DE ACCIÓN'!M28)=0,"",IF(+'PLAN DE ACCIÓN'!M28=0,'PLAN DE ACCIÓN'!L28,'PLAN DE ACCIÓN'!M28))</f>
        <v/>
      </c>
      <c r="E26" s="40"/>
      <c r="F26" s="40"/>
      <c r="G26" s="21" t="str">
        <f t="shared" si="3"/>
        <v>(Numerador / Denominador )*100</v>
      </c>
      <c r="H26" s="132"/>
      <c r="I26" s="132"/>
      <c r="J26" s="66" t="str">
        <f t="shared" si="4"/>
        <v/>
      </c>
      <c r="K26" s="141"/>
      <c r="L26" s="130"/>
      <c r="M26" s="130"/>
      <c r="N26" s="25" t="str">
        <f t="shared" si="5"/>
        <v/>
      </c>
      <c r="O26" s="139"/>
      <c r="P26" s="25" t="str">
        <f t="shared" si="6"/>
        <v/>
      </c>
      <c r="Q26" s="137"/>
    </row>
    <row r="27" spans="1:17" ht="165" customHeight="1">
      <c r="A27" s="38"/>
      <c r="B27" s="22" t="str">
        <f>IF('PLAN DE ACCIÓN'!E29=0,"",'PLAN DE ACCIÓN'!E29)</f>
        <v/>
      </c>
      <c r="C27" s="22" t="str">
        <f>IF('PLAN DE ACCIÓN'!K29=0,"",'PLAN DE ACCIÓN'!K29)</f>
        <v/>
      </c>
      <c r="D27" s="22" t="str">
        <f>IF(IF(+'PLAN DE ACCIÓN'!M29=0,'PLAN DE ACCIÓN'!L29,'PLAN DE ACCIÓN'!M29)=0,"",IF(+'PLAN DE ACCIÓN'!M29=0,'PLAN DE ACCIÓN'!L29,'PLAN DE ACCIÓN'!M29))</f>
        <v/>
      </c>
      <c r="E27" s="40"/>
      <c r="F27" s="40"/>
      <c r="G27" s="21" t="str">
        <f t="shared" si="3"/>
        <v>(Numerador / Denominador )*100</v>
      </c>
      <c r="H27" s="132"/>
      <c r="I27" s="132"/>
      <c r="J27" s="66" t="str">
        <f t="shared" si="4"/>
        <v/>
      </c>
      <c r="K27" s="141"/>
      <c r="L27" s="130"/>
      <c r="M27" s="130"/>
      <c r="N27" s="25" t="str">
        <f t="shared" si="5"/>
        <v/>
      </c>
      <c r="O27" s="139"/>
      <c r="P27" s="25" t="str">
        <f t="shared" si="6"/>
        <v/>
      </c>
      <c r="Q27" s="137"/>
    </row>
    <row r="28" spans="1:17" ht="165" customHeight="1">
      <c r="A28" s="38"/>
      <c r="B28" s="22" t="str">
        <f>IF('PLAN DE ACCIÓN'!E30=0,"",'PLAN DE ACCIÓN'!E30)</f>
        <v/>
      </c>
      <c r="C28" s="22" t="str">
        <f>IF('PLAN DE ACCIÓN'!K30=0,"",'PLAN DE ACCIÓN'!K30)</f>
        <v/>
      </c>
      <c r="D28" s="22" t="str">
        <f>IF(IF(+'PLAN DE ACCIÓN'!M30=0,'PLAN DE ACCIÓN'!L30,'PLAN DE ACCIÓN'!M30)=0,"",IF(+'PLAN DE ACCIÓN'!M30=0,'PLAN DE ACCIÓN'!L30,'PLAN DE ACCIÓN'!M30))</f>
        <v/>
      </c>
      <c r="E28" s="40"/>
      <c r="F28" s="40"/>
      <c r="G28" s="21" t="str">
        <f t="shared" si="3"/>
        <v>(Numerador / Denominador )*100</v>
      </c>
      <c r="H28" s="132"/>
      <c r="I28" s="132"/>
      <c r="J28" s="66" t="str">
        <f t="shared" si="4"/>
        <v/>
      </c>
      <c r="K28" s="141"/>
      <c r="L28" s="130"/>
      <c r="M28" s="130"/>
      <c r="N28" s="25" t="str">
        <f t="shared" si="5"/>
        <v/>
      </c>
      <c r="O28" s="139"/>
      <c r="P28" s="25" t="str">
        <f t="shared" si="6"/>
        <v/>
      </c>
      <c r="Q28" s="137"/>
    </row>
    <row r="29" spans="1:17" ht="165" customHeight="1">
      <c r="A29" s="38"/>
      <c r="B29" s="22" t="str">
        <f>IF('PLAN DE ACCIÓN'!E31=0,"",'PLAN DE ACCIÓN'!E31)</f>
        <v/>
      </c>
      <c r="C29" s="22" t="str">
        <f>IF('PLAN DE ACCIÓN'!K31=0,"",'PLAN DE ACCIÓN'!K31)</f>
        <v/>
      </c>
      <c r="D29" s="22" t="str">
        <f>IF(IF(+'PLAN DE ACCIÓN'!M31=0,'PLAN DE ACCIÓN'!L31,'PLAN DE ACCIÓN'!M31)=0,"",IF(+'PLAN DE ACCIÓN'!M31=0,'PLAN DE ACCIÓN'!L31,'PLAN DE ACCIÓN'!M31))</f>
        <v/>
      </c>
      <c r="E29" s="40"/>
      <c r="F29" s="40"/>
      <c r="G29" s="21" t="str">
        <f t="shared" si="3"/>
        <v>(Numerador / Denominador )*100</v>
      </c>
      <c r="H29" s="132"/>
      <c r="I29" s="132"/>
      <c r="J29" s="66" t="str">
        <f t="shared" si="4"/>
        <v/>
      </c>
      <c r="K29" s="141"/>
      <c r="L29" s="130"/>
      <c r="M29" s="130"/>
      <c r="N29" s="25" t="str">
        <f t="shared" si="5"/>
        <v/>
      </c>
      <c r="O29" s="139"/>
      <c r="P29" s="25" t="str">
        <f t="shared" si="6"/>
        <v/>
      </c>
      <c r="Q29" s="137"/>
    </row>
    <row r="30" spans="1:17" ht="165" customHeight="1">
      <c r="A30" s="38"/>
      <c r="B30" s="22" t="str">
        <f>IF('PLAN DE ACCIÓN'!E32=0,"",'PLAN DE ACCIÓN'!E32)</f>
        <v/>
      </c>
      <c r="C30" s="22" t="str">
        <f>IF('PLAN DE ACCIÓN'!K32=0,"",'PLAN DE ACCIÓN'!K32)</f>
        <v/>
      </c>
      <c r="D30" s="22" t="str">
        <f>IF(IF(+'PLAN DE ACCIÓN'!M32=0,'PLAN DE ACCIÓN'!L32,'PLAN DE ACCIÓN'!M32)=0,"",IF(+'PLAN DE ACCIÓN'!M32=0,'PLAN DE ACCIÓN'!L32,'PLAN DE ACCIÓN'!M32))</f>
        <v/>
      </c>
      <c r="E30" s="40"/>
      <c r="F30" s="40"/>
      <c r="G30" s="21" t="str">
        <f t="shared" si="3"/>
        <v>(Numerador / Denominador )*100</v>
      </c>
      <c r="H30" s="132"/>
      <c r="I30" s="132"/>
      <c r="J30" s="66" t="str">
        <f t="shared" si="4"/>
        <v/>
      </c>
      <c r="K30" s="141"/>
      <c r="L30" s="130"/>
      <c r="M30" s="130"/>
      <c r="N30" s="25" t="str">
        <f t="shared" si="5"/>
        <v/>
      </c>
      <c r="O30" s="139"/>
      <c r="P30" s="25" t="str">
        <f t="shared" si="6"/>
        <v/>
      </c>
      <c r="Q30" s="137"/>
    </row>
    <row r="31" spans="1:17" ht="165" customHeight="1">
      <c r="A31" s="38"/>
      <c r="B31" s="22" t="str">
        <f>IF('PLAN DE ACCIÓN'!E33=0,"",'PLAN DE ACCIÓN'!E33)</f>
        <v/>
      </c>
      <c r="C31" s="22" t="str">
        <f>IF('PLAN DE ACCIÓN'!K33=0,"",'PLAN DE ACCIÓN'!K33)</f>
        <v/>
      </c>
      <c r="D31" s="22" t="str">
        <f>IF(IF(+'PLAN DE ACCIÓN'!M33=0,'PLAN DE ACCIÓN'!L33,'PLAN DE ACCIÓN'!M33)=0,"",IF(+'PLAN DE ACCIÓN'!M33=0,'PLAN DE ACCIÓN'!L33,'PLAN DE ACCIÓN'!M33))</f>
        <v/>
      </c>
      <c r="E31" s="40"/>
      <c r="F31" s="40"/>
      <c r="G31" s="21" t="str">
        <f t="shared" si="3"/>
        <v>(Numerador / Denominador )*100</v>
      </c>
      <c r="H31" s="132"/>
      <c r="I31" s="132"/>
      <c r="J31" s="66" t="str">
        <f t="shared" si="4"/>
        <v/>
      </c>
      <c r="K31" s="141"/>
      <c r="L31" s="130"/>
      <c r="M31" s="130"/>
      <c r="N31" s="25" t="str">
        <f t="shared" si="5"/>
        <v/>
      </c>
      <c r="O31" s="139"/>
      <c r="P31" s="25" t="str">
        <f t="shared" si="6"/>
        <v/>
      </c>
      <c r="Q31" s="137"/>
    </row>
    <row r="32" spans="1:17" ht="165" customHeight="1">
      <c r="A32" s="38"/>
      <c r="B32" s="22" t="str">
        <f>IF('PLAN DE ACCIÓN'!E34=0,"",'PLAN DE ACCIÓN'!E34)</f>
        <v/>
      </c>
      <c r="C32" s="22" t="str">
        <f>IF('PLAN DE ACCIÓN'!K34=0,"",'PLAN DE ACCIÓN'!K34)</f>
        <v/>
      </c>
      <c r="D32" s="22" t="str">
        <f>IF(IF(+'PLAN DE ACCIÓN'!M34=0,'PLAN DE ACCIÓN'!L34,'PLAN DE ACCIÓN'!M34)=0,"",IF(+'PLAN DE ACCIÓN'!M34=0,'PLAN DE ACCIÓN'!L34,'PLAN DE ACCIÓN'!M34))</f>
        <v/>
      </c>
      <c r="E32" s="40"/>
      <c r="F32" s="40"/>
      <c r="G32" s="21" t="str">
        <f t="shared" si="3"/>
        <v>(Numerador / Denominador )*100</v>
      </c>
      <c r="H32" s="132"/>
      <c r="I32" s="132"/>
      <c r="J32" s="66" t="str">
        <f t="shared" si="4"/>
        <v/>
      </c>
      <c r="K32" s="141"/>
      <c r="L32" s="130"/>
      <c r="M32" s="130"/>
      <c r="N32" s="25" t="str">
        <f t="shared" si="5"/>
        <v/>
      </c>
      <c r="O32" s="139"/>
      <c r="P32" s="25" t="str">
        <f t="shared" si="6"/>
        <v/>
      </c>
      <c r="Q32" s="137"/>
    </row>
    <row r="33" spans="1:17" ht="165" customHeight="1">
      <c r="A33" s="38"/>
      <c r="B33" s="22" t="str">
        <f>IF('PLAN DE ACCIÓN'!E35=0,"",'PLAN DE ACCIÓN'!E35)</f>
        <v/>
      </c>
      <c r="C33" s="22" t="str">
        <f>IF('PLAN DE ACCIÓN'!K35=0,"",'PLAN DE ACCIÓN'!K35)</f>
        <v/>
      </c>
      <c r="D33" s="22" t="str">
        <f>IF(IF(+'PLAN DE ACCIÓN'!M35=0,'PLAN DE ACCIÓN'!L35,'PLAN DE ACCIÓN'!M35)=0,"",IF(+'PLAN DE ACCIÓN'!M35=0,'PLAN DE ACCIÓN'!L35,'PLAN DE ACCIÓN'!M35))</f>
        <v/>
      </c>
      <c r="E33" s="40"/>
      <c r="F33" s="40"/>
      <c r="G33" s="21" t="str">
        <f t="shared" si="3"/>
        <v>(Numerador / Denominador )*100</v>
      </c>
      <c r="H33" s="132"/>
      <c r="I33" s="132"/>
      <c r="J33" s="66" t="str">
        <f t="shared" si="4"/>
        <v/>
      </c>
      <c r="K33" s="141"/>
      <c r="L33" s="130"/>
      <c r="M33" s="130"/>
      <c r="N33" s="25" t="str">
        <f t="shared" si="5"/>
        <v/>
      </c>
      <c r="O33" s="139"/>
      <c r="P33" s="25" t="str">
        <f t="shared" si="6"/>
        <v/>
      </c>
      <c r="Q33" s="137"/>
    </row>
    <row r="34" spans="1:17" ht="165" customHeight="1">
      <c r="A34" s="38"/>
      <c r="B34" s="22" t="str">
        <f>IF('PLAN DE ACCIÓN'!E36=0,"",'PLAN DE ACCIÓN'!E36)</f>
        <v/>
      </c>
      <c r="C34" s="22" t="str">
        <f>IF('PLAN DE ACCIÓN'!K36=0,"",'PLAN DE ACCIÓN'!K36)</f>
        <v/>
      </c>
      <c r="D34" s="22" t="str">
        <f>IF(IF(+'PLAN DE ACCIÓN'!M36=0,'PLAN DE ACCIÓN'!L36,'PLAN DE ACCIÓN'!M36)=0,"",IF(+'PLAN DE ACCIÓN'!M36=0,'PLAN DE ACCIÓN'!L36,'PLAN DE ACCIÓN'!M36))</f>
        <v/>
      </c>
      <c r="E34" s="40"/>
      <c r="F34" s="40"/>
      <c r="G34" s="21" t="str">
        <f t="shared" si="3"/>
        <v>(Numerador / Denominador )*100</v>
      </c>
      <c r="H34" s="132"/>
      <c r="I34" s="132"/>
      <c r="J34" s="66" t="str">
        <f t="shared" si="4"/>
        <v/>
      </c>
      <c r="K34" s="141"/>
      <c r="L34" s="130"/>
      <c r="M34" s="130"/>
      <c r="N34" s="25" t="str">
        <f t="shared" si="5"/>
        <v/>
      </c>
      <c r="O34" s="139"/>
      <c r="P34" s="25" t="str">
        <f t="shared" si="6"/>
        <v/>
      </c>
      <c r="Q34" s="137"/>
    </row>
    <row r="35" spans="1:17" ht="165" customHeight="1">
      <c r="A35" s="38"/>
      <c r="B35" s="22" t="str">
        <f>IF('PLAN DE ACCIÓN'!E37=0,"",'PLAN DE ACCIÓN'!E37)</f>
        <v/>
      </c>
      <c r="C35" s="22" t="str">
        <f>IF('PLAN DE ACCIÓN'!K37=0,"",'PLAN DE ACCIÓN'!K37)</f>
        <v/>
      </c>
      <c r="D35" s="22" t="str">
        <f>IF(IF(+'PLAN DE ACCIÓN'!M37=0,'PLAN DE ACCIÓN'!L37,'PLAN DE ACCIÓN'!M37)=0,"",IF(+'PLAN DE ACCIÓN'!M37=0,'PLAN DE ACCIÓN'!L37,'PLAN DE ACCIÓN'!M37))</f>
        <v/>
      </c>
      <c r="E35" s="40"/>
      <c r="F35" s="40"/>
      <c r="G35" s="21" t="str">
        <f t="shared" si="3"/>
        <v>(Numerador / Denominador )*100</v>
      </c>
      <c r="H35" s="132"/>
      <c r="I35" s="132"/>
      <c r="J35" s="66" t="str">
        <f t="shared" si="4"/>
        <v/>
      </c>
      <c r="K35" s="141"/>
      <c r="L35" s="130"/>
      <c r="M35" s="130"/>
      <c r="N35" s="25" t="str">
        <f t="shared" si="5"/>
        <v/>
      </c>
      <c r="O35" s="139"/>
      <c r="P35" s="25" t="str">
        <f t="shared" si="6"/>
        <v/>
      </c>
      <c r="Q35" s="137"/>
    </row>
    <row r="36" spans="1:17" ht="165" customHeight="1">
      <c r="A36" s="38"/>
      <c r="B36" s="22" t="str">
        <f>IF('PLAN DE ACCIÓN'!E38=0,"",'PLAN DE ACCIÓN'!E38)</f>
        <v/>
      </c>
      <c r="C36" s="22" t="str">
        <f>IF('PLAN DE ACCIÓN'!K38=0,"",'PLAN DE ACCIÓN'!K38)</f>
        <v/>
      </c>
      <c r="D36" s="22" t="str">
        <f>IF(IF(+'PLAN DE ACCIÓN'!M38=0,'PLAN DE ACCIÓN'!L38,'PLAN DE ACCIÓN'!M38)=0,"",IF(+'PLAN DE ACCIÓN'!M38=0,'PLAN DE ACCIÓN'!L38,'PLAN DE ACCIÓN'!M38))</f>
        <v/>
      </c>
      <c r="E36" s="40"/>
      <c r="F36" s="40"/>
      <c r="G36" s="21" t="str">
        <f t="shared" si="3"/>
        <v>(Numerador / Denominador )*100</v>
      </c>
      <c r="H36" s="132"/>
      <c r="I36" s="132"/>
      <c r="J36" s="66" t="str">
        <f t="shared" si="4"/>
        <v/>
      </c>
      <c r="K36" s="141"/>
      <c r="L36" s="130"/>
      <c r="M36" s="130"/>
      <c r="N36" s="25" t="str">
        <f t="shared" si="5"/>
        <v/>
      </c>
      <c r="O36" s="139"/>
      <c r="P36" s="25" t="str">
        <f t="shared" si="6"/>
        <v/>
      </c>
      <c r="Q36" s="137"/>
    </row>
    <row r="37" spans="1:17" ht="165" customHeight="1">
      <c r="A37" s="38"/>
      <c r="B37" s="22" t="str">
        <f>IF('PLAN DE ACCIÓN'!E39=0,"",'PLAN DE ACCIÓN'!E39)</f>
        <v/>
      </c>
      <c r="C37" s="22" t="str">
        <f>IF('PLAN DE ACCIÓN'!K39=0,"",'PLAN DE ACCIÓN'!K39)</f>
        <v/>
      </c>
      <c r="D37" s="22" t="str">
        <f>IF(IF(+'PLAN DE ACCIÓN'!M39=0,'PLAN DE ACCIÓN'!L39,'PLAN DE ACCIÓN'!M39)=0,"",IF(+'PLAN DE ACCIÓN'!M39=0,'PLAN DE ACCIÓN'!L39,'PLAN DE ACCIÓN'!M39))</f>
        <v/>
      </c>
      <c r="E37" s="40"/>
      <c r="F37" s="40"/>
      <c r="G37" s="21" t="str">
        <f t="shared" si="3"/>
        <v>(Numerador / Denominador )*100</v>
      </c>
      <c r="H37" s="132"/>
      <c r="I37" s="132"/>
      <c r="J37" s="66" t="str">
        <f t="shared" si="4"/>
        <v/>
      </c>
      <c r="K37" s="141"/>
      <c r="L37" s="130"/>
      <c r="M37" s="130"/>
      <c r="N37" s="25" t="str">
        <f t="shared" si="5"/>
        <v/>
      </c>
      <c r="O37" s="139"/>
      <c r="P37" s="25" t="str">
        <f t="shared" si="6"/>
        <v/>
      </c>
      <c r="Q37" s="137"/>
    </row>
    <row r="38" spans="1:17">
      <c r="Q38" s="64"/>
    </row>
    <row r="39" spans="1:17">
      <c r="Q39" s="64"/>
    </row>
    <row r="40" spans="1:17">
      <c r="Q40" s="64"/>
    </row>
    <row r="63" spans="10:16" hidden="1">
      <c r="J63" s="83" t="str">
        <f>IFERROR(AVERAGE(J8:J37),"")</f>
        <v/>
      </c>
      <c r="K63" s="83"/>
      <c r="N63" s="83" t="str">
        <f>IFERROR(AVERAGE(N8:N37),"")</f>
        <v/>
      </c>
      <c r="O63" s="83"/>
      <c r="P63" s="83" t="str">
        <f>IFERROR(AVERAGE(P8:P37),"")</f>
        <v/>
      </c>
    </row>
  </sheetData>
  <mergeCells count="11">
    <mergeCell ref="Q6:Q7"/>
    <mergeCell ref="H5:Q5"/>
    <mergeCell ref="L6:O6"/>
    <mergeCell ref="H6:K6"/>
    <mergeCell ref="M3:N3"/>
    <mergeCell ref="P3:Q3"/>
    <mergeCell ref="E5:G5"/>
    <mergeCell ref="B3:F3"/>
    <mergeCell ref="E6:G6"/>
    <mergeCell ref="P6:P7"/>
    <mergeCell ref="B5:D6"/>
  </mergeCells>
  <conditionalFormatting sqref="P8:P3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3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3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37 J7:J37"/>
    <dataValidation allowBlank="1" showInputMessage="1" showErrorMessage="1" prompt="Esta información se carga automáticamente del PLAN DE ACCIÓN " sqref="B8:D37"/>
    <dataValidation allowBlank="1" showInputMessage="1" showErrorMessage="1" prompt="Describa el numerador" sqref="E7:E37"/>
    <dataValidation allowBlank="1" showInputMessage="1" showErrorMessage="1" prompt="Describa el denominador" sqref="F7:F37"/>
    <dataValidation allowBlank="1" showInputMessage="1" showErrorMessage="1" prompt="Se calcula automáticamente, promediando los resultados del año 1 y el año 2" sqref="Q6:Q7 P6:P37"/>
    <dataValidation allowBlank="1" showInputMessage="1" showErrorMessage="1" prompt="Escriba el valor numérico del numerador" sqref="H7:H37 L7:L37"/>
    <dataValidation allowBlank="1" showInputMessage="1" showErrorMessage="1" prompt="Escriba el valor numérico del denominador" sqref="I7:I37 M7:M37"/>
    <dataValidation allowBlank="1" showInputMessage="1" showErrorMessage="1" prompt="La fórmula se llena automáticamente con la información ingresada en la descripción del numerador y el denominador. Se multiplica por 100 para obtener un porcentaje. " sqref="G7"/>
    <dataValidation allowBlank="1" showInputMessage="1" showErrorMessage="1" prompt="Explique brevemente el valor del resultado" sqref="K7:K37 O7:O37"/>
  </dataValidations>
  <hyperlinks>
    <hyperlink ref="E6:G6" location="'INDICADOR DE GESTIÓN'!A1" display="Ayuda"/>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3:Q56"/>
  <sheetViews>
    <sheetView showGridLines="0" showRowColHeaders="0" zoomScale="90" zoomScaleNormal="90" workbookViewId="0">
      <selection activeCell="G12" sqref="G12"/>
    </sheetView>
  </sheetViews>
  <sheetFormatPr baseColWidth="10" defaultRowHeight="15"/>
  <cols>
    <col min="1" max="1" width="5.7109375" customWidth="1"/>
    <col min="2" max="2" width="72.140625" customWidth="1"/>
    <col min="3" max="3" width="11.42578125" customWidth="1"/>
    <col min="4" max="4" width="52.28515625" customWidth="1"/>
    <col min="5" max="6" width="26.5703125" customWidth="1"/>
    <col min="7" max="7" width="38.140625" customWidth="1"/>
    <col min="8" max="10" width="20.7109375" customWidth="1"/>
    <col min="11" max="11" width="41.28515625" customWidth="1"/>
    <col min="12" max="14" width="20.7109375" customWidth="1"/>
    <col min="15" max="15" width="37.5703125" customWidth="1"/>
    <col min="16" max="16" width="16.85546875" customWidth="1"/>
    <col min="17" max="17" width="34.85546875" customWidth="1"/>
  </cols>
  <sheetData>
    <row r="3" spans="2:17" ht="19.5">
      <c r="B3" s="205" t="s">
        <v>2400</v>
      </c>
      <c r="C3" s="205"/>
      <c r="D3" s="205"/>
      <c r="E3" s="38"/>
      <c r="F3" s="92"/>
      <c r="G3" s="93"/>
      <c r="H3" s="38"/>
      <c r="I3" s="38"/>
      <c r="J3" s="38"/>
      <c r="K3" s="38"/>
      <c r="L3" s="38"/>
      <c r="M3" s="38"/>
      <c r="N3" s="38"/>
      <c r="O3" s="38"/>
      <c r="P3" s="38"/>
    </row>
    <row r="4" spans="2:17" ht="19.5">
      <c r="B4" s="70"/>
      <c r="C4" s="70"/>
      <c r="D4" s="70"/>
      <c r="E4" s="38"/>
      <c r="F4" s="38"/>
      <c r="G4" s="38"/>
      <c r="H4" s="38"/>
      <c r="I4" s="38"/>
      <c r="J4" s="38"/>
      <c r="K4" s="38"/>
      <c r="L4" s="38"/>
      <c r="M4" s="38"/>
      <c r="N4" s="38"/>
      <c r="O4" s="38"/>
      <c r="P4" s="38"/>
    </row>
    <row r="5" spans="2:17" ht="18.75">
      <c r="B5" s="135" t="s">
        <v>2456</v>
      </c>
      <c r="C5" s="98"/>
      <c r="D5" s="98"/>
      <c r="E5" s="227" t="s">
        <v>2395</v>
      </c>
      <c r="F5" s="228"/>
      <c r="G5" s="229"/>
      <c r="H5" s="217" t="s">
        <v>2396</v>
      </c>
      <c r="I5" s="218"/>
      <c r="J5" s="218"/>
      <c r="K5" s="218"/>
      <c r="L5" s="218"/>
      <c r="M5" s="218"/>
      <c r="N5" s="218"/>
      <c r="O5" s="218"/>
      <c r="P5" s="218"/>
      <c r="Q5" s="219"/>
    </row>
    <row r="6" spans="2:17">
      <c r="B6" s="38"/>
      <c r="C6" s="38"/>
      <c r="D6" s="38"/>
      <c r="E6" s="230" t="s">
        <v>1538</v>
      </c>
      <c r="F6" s="231"/>
      <c r="G6" s="232"/>
      <c r="H6" s="223" t="s">
        <v>2397</v>
      </c>
      <c r="I6" s="224"/>
      <c r="J6" s="224"/>
      <c r="K6" s="222"/>
      <c r="L6" s="220" t="s">
        <v>2398</v>
      </c>
      <c r="M6" s="221"/>
      <c r="N6" s="221"/>
      <c r="O6" s="222"/>
      <c r="P6" s="233" t="s">
        <v>2399</v>
      </c>
      <c r="Q6" s="226" t="s">
        <v>2466</v>
      </c>
    </row>
    <row r="7" spans="2:17" ht="30">
      <c r="B7" s="61" t="s">
        <v>1524</v>
      </c>
      <c r="C7" s="61" t="s">
        <v>2401</v>
      </c>
      <c r="D7" s="61" t="s">
        <v>1492</v>
      </c>
      <c r="E7" s="60" t="s">
        <v>2402</v>
      </c>
      <c r="F7" s="60" t="s">
        <v>2403</v>
      </c>
      <c r="G7" s="61" t="s">
        <v>1479</v>
      </c>
      <c r="H7" s="72" t="s">
        <v>1480</v>
      </c>
      <c r="I7" s="72" t="s">
        <v>1481</v>
      </c>
      <c r="J7" s="72" t="s">
        <v>1482</v>
      </c>
      <c r="K7" s="72" t="s">
        <v>2465</v>
      </c>
      <c r="L7" s="67" t="s">
        <v>1480</v>
      </c>
      <c r="M7" s="67" t="s">
        <v>1481</v>
      </c>
      <c r="N7" s="67" t="s">
        <v>1482</v>
      </c>
      <c r="O7" s="67" t="s">
        <v>2465</v>
      </c>
      <c r="P7" s="210"/>
      <c r="Q7" s="216"/>
    </row>
    <row r="8" spans="2:17" ht="165" customHeight="1">
      <c r="B8" s="22" t="str">
        <f>IF('PLAN DE ACCIÓN'!E10=0,"",'PLAN DE ACCIÓN'!E10)</f>
        <v xml:space="preserve">Incumplimieto de términos de Ley en las respuestas a Derechos de Petición </v>
      </c>
      <c r="C8" s="22">
        <f>IF('PLAN DE ACCIÓN'!F10=0,"",'PLAN DE ACCIÓN'!F10)</f>
        <v>1</v>
      </c>
      <c r="D8" s="22" t="str">
        <f>IF(IF(+'PLAN DE ACCIÓN'!H10=0,'PLAN DE ACCIÓN'!G10,'PLAN DE ACCIÓN'!H10)=0,"",IF(+'PLAN DE ACCIÓN'!H10=0,'PLAN DE ACCIÓN'!G10,'PLAN DE ACCIÓN'!H10))</f>
        <v>Dar Instrucciones</v>
      </c>
      <c r="E8" s="40" t="s">
        <v>2515</v>
      </c>
      <c r="F8" s="40" t="s">
        <v>2516</v>
      </c>
      <c r="G8" s="21" t="str">
        <f>+IF(AND(E8&lt;&gt;"",F8&lt;&gt;""),"( "&amp;E8&amp;" / "&amp;F8&amp;" ) * 100","(Numerador / Denominador )*100")</f>
        <v>( NUMERO DE FUNCIONARIOS QUE SE CAPACITARON EN LA NORMATIVIDAD REFERENTE A DERECHOS DE PETICIÓN Y DILIGENCIMIENTO DE LA HERRAMIENTA DE CONTROL / NÚMERO DE FUNCIONARIOS A CAPACIAR EN LA NORMATIVIDAD REFERENTE A DERECHOS DE PETICIÓN Y DIIGENCIAMIENTO DE LA HERRAMIENTA DE CONTROL ) * 100</v>
      </c>
      <c r="H8" s="132"/>
      <c r="I8" s="132"/>
      <c r="J8" s="25" t="str">
        <f>IFERROR(H8/I8,"")</f>
        <v/>
      </c>
      <c r="K8" s="141"/>
      <c r="L8" s="130"/>
      <c r="M8" s="130"/>
      <c r="N8" s="131" t="str">
        <f>IFERROR(L8/M8,"")</f>
        <v/>
      </c>
      <c r="O8" s="142"/>
      <c r="P8" s="131" t="str">
        <f>+IFERROR(AVERAGE(N8,J8),"")</f>
        <v/>
      </c>
      <c r="Q8" s="137"/>
    </row>
    <row r="9" spans="2:17" ht="165" customHeight="1">
      <c r="B9" s="22"/>
      <c r="C9" s="22">
        <f>IF('PLAN DE ACCIÓN'!F11=0,"",'PLAN DE ACCIÓN'!F11)</f>
        <v>1</v>
      </c>
      <c r="D9" s="22" t="str">
        <f>IF(IF(+'PLAN DE ACCIÓN'!H11=0,'PLAN DE ACCIÓN'!G11,'PLAN DE ACCIÓN'!H11)=0,"",IF(+'PLAN DE ACCIÓN'!H11=0,'PLAN DE ACCIÓN'!G11,'PLAN DE ACCIÓN'!H11))</f>
        <v>Revisar el procedimiento de liquidación de tarifa de seguimiento.</v>
      </c>
      <c r="E9" s="22" t="s">
        <v>2517</v>
      </c>
      <c r="F9" s="22" t="s">
        <v>2518</v>
      </c>
      <c r="G9" s="21" t="str">
        <f t="shared" ref="G9:G37" si="0">+IF(AND(E9&lt;&gt;"",F9&lt;&gt;""),"( "&amp;E9&amp;" / "&amp;F9&amp;" ) * 100","(Numerador / Denominador )*100")</f>
        <v>( NÚMERO DE PROCEDIMIENTOS DE TARIFA DE SEGUIMIENTO MODIFICADOS / NÚMERO DE PROCEDIMIENTOS DE TARIFA DE SEGUIMIENTO MODIFICAR ) * 100</v>
      </c>
      <c r="H9" s="132"/>
      <c r="I9" s="132"/>
      <c r="J9" s="25" t="str">
        <f t="shared" ref="J9:J37" si="1">IFERROR(H9/I9,"")</f>
        <v/>
      </c>
      <c r="K9" s="141"/>
      <c r="L9" s="130"/>
      <c r="M9" s="130"/>
      <c r="N9" s="131" t="str">
        <f t="shared" ref="N9:N37" si="2">IFERROR(L9/M9,"")</f>
        <v/>
      </c>
      <c r="O9" s="142"/>
      <c r="P9" s="131" t="str">
        <f t="shared" ref="P9:P37" si="3">+IFERROR(AVERAGE(N9,J9),"")</f>
        <v/>
      </c>
      <c r="Q9" s="137"/>
    </row>
    <row r="10" spans="2:17" ht="165" customHeight="1">
      <c r="B10" s="22"/>
      <c r="C10" s="22">
        <f>IF('PLAN DE ACCIÓN'!F12=0,"",'PLAN DE ACCIÓN'!F12)</f>
        <v>2</v>
      </c>
      <c r="D10" s="22" t="str">
        <f>IF(IF(+'PLAN DE ACCIÓN'!H12=0,'PLAN DE ACCIÓN'!G12,'PLAN DE ACCIÓN'!H12)=0,"",IF(+'PLAN DE ACCIÓN'!H12=0,'PLAN DE ACCIÓN'!G12,'PLAN DE ACCIÓN'!H12))</f>
        <v>Dar Instrucciones</v>
      </c>
      <c r="E10" s="22" t="s">
        <v>2530</v>
      </c>
      <c r="F10" s="22" t="s">
        <v>2531</v>
      </c>
      <c r="G10" s="21" t="str">
        <f t="shared" si="0"/>
        <v>( NÚMERO DE INSTRUCCIONES REALIZADAS  A LA MODIFICACIÓN PROCEDIMIENTO DE TARIFAS DE EVALUACIÓN Y SEGUIMIENTO  / NÚMERO DE INSTRUCCIONES A IMPARTIR DE LA MODIFICACIÓN AL PROCEDIMIENTO DE TARIFAS DE EVALUACIÓN Y SEGUIMIENTO ) * 100</v>
      </c>
      <c r="H10" s="132"/>
      <c r="I10" s="132"/>
      <c r="J10" s="25" t="str">
        <f t="shared" si="1"/>
        <v/>
      </c>
      <c r="K10" s="141"/>
      <c r="L10" s="130"/>
      <c r="M10" s="130"/>
      <c r="N10" s="131" t="str">
        <f t="shared" si="2"/>
        <v/>
      </c>
      <c r="O10" s="142"/>
      <c r="P10" s="131" t="str">
        <f t="shared" si="3"/>
        <v/>
      </c>
      <c r="Q10" s="137"/>
    </row>
    <row r="11" spans="2:17" ht="165" customHeight="1">
      <c r="B11" s="22"/>
      <c r="C11" s="22">
        <f>IF('PLAN DE ACCIÓN'!F13=0,"",'PLAN DE ACCIÓN'!F13)</f>
        <v>1</v>
      </c>
      <c r="D11" s="22" t="str">
        <f>IF(IF(+'PLAN DE ACCIÓN'!H13=0,'PLAN DE ACCIÓN'!G13,'PLAN DE ACCIÓN'!H13)=0,"",IF(+'PLAN DE ACCIÓN'!H13=0,'PLAN DE ACCIÓN'!G13,'PLAN DE ACCIÓN'!H13))</f>
        <v>Dar Instrucciones</v>
      </c>
      <c r="E11" s="22" t="s">
        <v>2532</v>
      </c>
      <c r="F11" s="22" t="s">
        <v>2533</v>
      </c>
      <c r="G11" s="21" t="str">
        <f t="shared" si="0"/>
        <v>( NÚMERO DE INSTRUCCIONES REALIZADAS AL PROCESO DE EVALUACIÓN DE DIAGNÓSTICO AMBIENTAL DE ALTERNATIVAS Y LICENCIAS AMBIENTALES / NÚMERO DE INSTRUCCIONES A IMPARTIR DEL PROCESO DE EVALUACIÓN DE DIAGNÓSTICO AMBIENTAL DE ALTERNATIVAS Y LICENCIAS AMBIENTALES ) * 100</v>
      </c>
      <c r="H11" s="132"/>
      <c r="I11" s="132"/>
      <c r="J11" s="25" t="str">
        <f t="shared" si="1"/>
        <v/>
      </c>
      <c r="K11" s="141"/>
      <c r="L11" s="130"/>
      <c r="M11" s="130"/>
      <c r="N11" s="131" t="str">
        <f t="shared" si="2"/>
        <v/>
      </c>
      <c r="O11" s="142"/>
      <c r="P11" s="131" t="str">
        <f t="shared" si="3"/>
        <v/>
      </c>
      <c r="Q11" s="137"/>
    </row>
    <row r="12" spans="2:17" ht="165" customHeight="1">
      <c r="B12" s="22"/>
      <c r="C12" s="22">
        <f>IF('PLAN DE ACCIÓN'!F14=0,"",'PLAN DE ACCIÓN'!F14)</f>
        <v>1</v>
      </c>
      <c r="D12" s="22" t="str">
        <f>IF(IF(+'PLAN DE ACCIÓN'!H14=0,'PLAN DE ACCIÓN'!G14,'PLAN DE ACCIÓN'!H14)=0,"",IF(+'PLAN DE ACCIÓN'!H14=0,'PLAN DE ACCIÓN'!G14,'PLAN DE ACCIÓN'!H14))</f>
        <v>Dar Instrucciones</v>
      </c>
      <c r="E12" s="22" t="s">
        <v>2534</v>
      </c>
      <c r="F12" s="22" t="s">
        <v>2535</v>
      </c>
      <c r="G12" s="21" t="str">
        <f t="shared" si="0"/>
        <v>( NÚMERO DE INSTRUCCIONES DE ARGUMENTACIÓN TECNICO JURÍDICA IMPARTIDAS PARA LA PROYECCIÓN DE ACTOS ADMINISTRATIVOS QUE IMPONEN SANCIÓN - MULTA / NÚMERO DE INSTRUCCIONES A IMPARTIR DE ARGUMENTACIÓN TECNICO JURÍDICA PARA LA PROYECCIÓN DE ACTOS ADMINISTRATIVOS QUE IMPONEN SANCIÓN - MULTA ) * 100</v>
      </c>
      <c r="H12" s="132"/>
      <c r="I12" s="132"/>
      <c r="J12" s="25" t="str">
        <f t="shared" si="1"/>
        <v/>
      </c>
      <c r="K12" s="141"/>
      <c r="L12" s="130"/>
      <c r="M12" s="130"/>
      <c r="N12" s="131" t="str">
        <f t="shared" si="2"/>
        <v/>
      </c>
      <c r="O12" s="142"/>
      <c r="P12" s="131" t="str">
        <f t="shared" si="3"/>
        <v/>
      </c>
      <c r="Q12" s="137"/>
    </row>
    <row r="13" spans="2:17" ht="165" customHeight="1">
      <c r="B13" s="22"/>
      <c r="C13" s="22" t="str">
        <f>IF('PLAN DE ACCIÓN'!F15=0,"",'PLAN DE ACCIÓN'!F15)</f>
        <v/>
      </c>
      <c r="D13" s="22" t="str">
        <f>IF(IF(+'PLAN DE ACCIÓN'!H15=0,'PLAN DE ACCIÓN'!G15,'PLAN DE ACCIÓN'!H15)=0,"",IF(+'PLAN DE ACCIÓN'!H15=0,'PLAN DE ACCIÓN'!G15,'PLAN DE ACCIÓN'!H15))</f>
        <v/>
      </c>
      <c r="E13" s="40"/>
      <c r="F13" s="40"/>
      <c r="G13" s="21" t="str">
        <f t="shared" si="0"/>
        <v>(Numerador / Denominador )*100</v>
      </c>
      <c r="H13" s="132"/>
      <c r="I13" s="132"/>
      <c r="J13" s="25" t="str">
        <f t="shared" si="1"/>
        <v/>
      </c>
      <c r="K13" s="141"/>
      <c r="L13" s="130"/>
      <c r="M13" s="130"/>
      <c r="N13" s="131" t="str">
        <f t="shared" si="2"/>
        <v/>
      </c>
      <c r="O13" s="142"/>
      <c r="P13" s="131" t="str">
        <f t="shared" si="3"/>
        <v/>
      </c>
      <c r="Q13" s="137"/>
    </row>
    <row r="14" spans="2:17" ht="165" customHeight="1">
      <c r="B14" s="22"/>
      <c r="C14" s="22" t="str">
        <f>IF('PLAN DE ACCIÓN'!F16=0,"",'PLAN DE ACCIÓN'!F16)</f>
        <v/>
      </c>
      <c r="D14" s="22" t="str">
        <f>IF(IF(+'PLAN DE ACCIÓN'!H16=0,'PLAN DE ACCIÓN'!G16,'PLAN DE ACCIÓN'!H16)=0,"",IF(+'PLAN DE ACCIÓN'!H16=0,'PLAN DE ACCIÓN'!G16,'PLAN DE ACCIÓN'!H16))</f>
        <v/>
      </c>
      <c r="E14" s="40"/>
      <c r="F14" s="40"/>
      <c r="G14" s="21" t="str">
        <f t="shared" si="0"/>
        <v>(Numerador / Denominador )*100</v>
      </c>
      <c r="H14" s="132"/>
      <c r="I14" s="132"/>
      <c r="J14" s="25" t="str">
        <f t="shared" si="1"/>
        <v/>
      </c>
      <c r="K14" s="141"/>
      <c r="L14" s="130"/>
      <c r="M14" s="130"/>
      <c r="N14" s="131" t="str">
        <f t="shared" si="2"/>
        <v/>
      </c>
      <c r="O14" s="142"/>
      <c r="P14" s="131" t="str">
        <f t="shared" si="3"/>
        <v/>
      </c>
      <c r="Q14" s="137"/>
    </row>
    <row r="15" spans="2:17" ht="165" customHeight="1">
      <c r="B15" s="22"/>
      <c r="C15" s="22" t="str">
        <f>IF('PLAN DE ACCIÓN'!F17=0,"",'PLAN DE ACCIÓN'!F17)</f>
        <v/>
      </c>
      <c r="D15" s="22" t="str">
        <f>IF(IF(+'PLAN DE ACCIÓN'!H17=0,'PLAN DE ACCIÓN'!G17,'PLAN DE ACCIÓN'!H17)=0,"",IF(+'PLAN DE ACCIÓN'!H17=0,'PLAN DE ACCIÓN'!G17,'PLAN DE ACCIÓN'!H17))</f>
        <v/>
      </c>
      <c r="E15" s="40"/>
      <c r="F15" s="40"/>
      <c r="G15" s="21" t="str">
        <f t="shared" si="0"/>
        <v>(Numerador / Denominador )*100</v>
      </c>
      <c r="H15" s="132"/>
      <c r="I15" s="132"/>
      <c r="J15" s="25" t="str">
        <f t="shared" si="1"/>
        <v/>
      </c>
      <c r="K15" s="141"/>
      <c r="L15" s="130"/>
      <c r="M15" s="130"/>
      <c r="N15" s="131" t="str">
        <f t="shared" si="2"/>
        <v/>
      </c>
      <c r="O15" s="142"/>
      <c r="P15" s="131" t="str">
        <f t="shared" si="3"/>
        <v/>
      </c>
      <c r="Q15" s="137"/>
    </row>
    <row r="16" spans="2:17" ht="165" customHeight="1">
      <c r="B16" s="22"/>
      <c r="C16" s="22" t="str">
        <f>IF('PLAN DE ACCIÓN'!F18=0,"",'PLAN DE ACCIÓN'!F18)</f>
        <v/>
      </c>
      <c r="D16" s="22" t="str">
        <f>IF(IF(+'PLAN DE ACCIÓN'!H18=0,'PLAN DE ACCIÓN'!G18,'PLAN DE ACCIÓN'!H18)=0,"",IF(+'PLAN DE ACCIÓN'!H18=0,'PLAN DE ACCIÓN'!G18,'PLAN DE ACCIÓN'!H18))</f>
        <v/>
      </c>
      <c r="E16" s="40"/>
      <c r="F16" s="40"/>
      <c r="G16" s="21" t="str">
        <f t="shared" si="0"/>
        <v>(Numerador / Denominador )*100</v>
      </c>
      <c r="H16" s="132"/>
      <c r="I16" s="132"/>
      <c r="J16" s="25" t="str">
        <f t="shared" si="1"/>
        <v/>
      </c>
      <c r="K16" s="141"/>
      <c r="L16" s="130"/>
      <c r="M16" s="130"/>
      <c r="N16" s="131" t="str">
        <f t="shared" si="2"/>
        <v/>
      </c>
      <c r="O16" s="142"/>
      <c r="P16" s="131" t="str">
        <f t="shared" si="3"/>
        <v/>
      </c>
      <c r="Q16" s="137"/>
    </row>
    <row r="17" spans="2:17" ht="165" customHeight="1">
      <c r="B17" s="22"/>
      <c r="C17" s="22" t="str">
        <f>IF('PLAN DE ACCIÓN'!F19=0,"",'PLAN DE ACCIÓN'!F19)</f>
        <v/>
      </c>
      <c r="D17" s="22" t="str">
        <f>IF(IF(+'PLAN DE ACCIÓN'!H19=0,'PLAN DE ACCIÓN'!G19,'PLAN DE ACCIÓN'!H19)=0,"",IF(+'PLAN DE ACCIÓN'!H19=0,'PLAN DE ACCIÓN'!G19,'PLAN DE ACCIÓN'!H19))</f>
        <v/>
      </c>
      <c r="E17" s="40"/>
      <c r="F17" s="40"/>
      <c r="G17" s="21" t="str">
        <f t="shared" si="0"/>
        <v>(Numerador / Denominador )*100</v>
      </c>
      <c r="H17" s="132"/>
      <c r="I17" s="132"/>
      <c r="J17" s="25" t="str">
        <f t="shared" si="1"/>
        <v/>
      </c>
      <c r="K17" s="141"/>
      <c r="L17" s="130"/>
      <c r="M17" s="130"/>
      <c r="N17" s="131" t="str">
        <f t="shared" si="2"/>
        <v/>
      </c>
      <c r="O17" s="142"/>
      <c r="P17" s="131" t="str">
        <f t="shared" si="3"/>
        <v/>
      </c>
      <c r="Q17" s="137"/>
    </row>
    <row r="18" spans="2:17" ht="165" customHeight="1">
      <c r="B18" s="22"/>
      <c r="C18" s="22" t="str">
        <f>IF('PLAN DE ACCIÓN'!F20=0,"",'PLAN DE ACCIÓN'!F20)</f>
        <v/>
      </c>
      <c r="D18" s="22" t="str">
        <f>IF(IF(+'PLAN DE ACCIÓN'!H20=0,'PLAN DE ACCIÓN'!G20,'PLAN DE ACCIÓN'!H20)=0,"",IF(+'PLAN DE ACCIÓN'!H20=0,'PLAN DE ACCIÓN'!G20,'PLAN DE ACCIÓN'!H20))</f>
        <v/>
      </c>
      <c r="E18" s="40"/>
      <c r="F18" s="40"/>
      <c r="G18" s="21" t="str">
        <f t="shared" si="0"/>
        <v>(Numerador / Denominador )*100</v>
      </c>
      <c r="H18" s="132"/>
      <c r="I18" s="132"/>
      <c r="J18" s="25" t="str">
        <f t="shared" si="1"/>
        <v/>
      </c>
      <c r="K18" s="141"/>
      <c r="L18" s="130"/>
      <c r="M18" s="130"/>
      <c r="N18" s="131" t="str">
        <f t="shared" si="2"/>
        <v/>
      </c>
      <c r="O18" s="142"/>
      <c r="P18" s="131" t="str">
        <f t="shared" si="3"/>
        <v/>
      </c>
      <c r="Q18" s="137"/>
    </row>
    <row r="19" spans="2:17" ht="165" customHeight="1">
      <c r="B19" s="22" t="str">
        <f>IF('PLAN DE ACCIÓN'!E11=0,"",'PLAN DE ACCIÓN'!E11)</f>
        <v xml:space="preserve">La liquidación de tarifas de seguimiento se realiza sin precisar la información sobre costos de inversión y operación de los proyectos y actividades, a presentar por los titulares de los permisos y omitiendo la presentación de éstos sin que se sustente de forma adecuada el por qué no se tuvieron en cuenta. </v>
      </c>
      <c r="C19" s="22" t="str">
        <f>IF('PLAN DE ACCIÓN'!F21=0,"",'PLAN DE ACCIÓN'!F21)</f>
        <v/>
      </c>
      <c r="D19" s="22" t="str">
        <f>IF(IF(+'PLAN DE ACCIÓN'!H21=0,'PLAN DE ACCIÓN'!G21,'PLAN DE ACCIÓN'!H21)=0,"",IF(+'PLAN DE ACCIÓN'!H21=0,'PLAN DE ACCIÓN'!G21,'PLAN DE ACCIÓN'!H21))</f>
        <v/>
      </c>
      <c r="E19" s="40"/>
      <c r="F19" s="40"/>
      <c r="G19" s="21" t="str">
        <f t="shared" si="0"/>
        <v>(Numerador / Denominador )*100</v>
      </c>
      <c r="H19" s="132"/>
      <c r="I19" s="132"/>
      <c r="J19" s="25" t="str">
        <f t="shared" si="1"/>
        <v/>
      </c>
      <c r="K19" s="141"/>
      <c r="L19" s="130"/>
      <c r="M19" s="130"/>
      <c r="N19" s="131" t="str">
        <f t="shared" si="2"/>
        <v/>
      </c>
      <c r="O19" s="142"/>
      <c r="P19" s="131" t="str">
        <f t="shared" si="3"/>
        <v/>
      </c>
      <c r="Q19" s="137"/>
    </row>
    <row r="20" spans="2:17" ht="165" customHeight="1">
      <c r="B20" s="22" t="str">
        <f>IF('PLAN DE ACCIÓN'!E12=0,"",'PLAN DE ACCIÓN'!E12)</f>
        <v/>
      </c>
      <c r="C20" s="22" t="str">
        <f>IF('PLAN DE ACCIÓN'!F22=0,"",'PLAN DE ACCIÓN'!F22)</f>
        <v/>
      </c>
      <c r="D20" s="22" t="str">
        <f>IF(IF(+'PLAN DE ACCIÓN'!H22=0,'PLAN DE ACCIÓN'!G22,'PLAN DE ACCIÓN'!H22)=0,"",IF(+'PLAN DE ACCIÓN'!H22=0,'PLAN DE ACCIÓN'!G22,'PLAN DE ACCIÓN'!H22))</f>
        <v/>
      </c>
      <c r="E20" s="40"/>
      <c r="F20" s="40"/>
      <c r="G20" s="21" t="str">
        <f t="shared" si="0"/>
        <v>(Numerador / Denominador )*100</v>
      </c>
      <c r="H20" s="132"/>
      <c r="I20" s="132"/>
      <c r="J20" s="25" t="str">
        <f t="shared" si="1"/>
        <v/>
      </c>
      <c r="K20" s="141"/>
      <c r="L20" s="130"/>
      <c r="M20" s="130"/>
      <c r="N20" s="131" t="str">
        <f t="shared" si="2"/>
        <v/>
      </c>
      <c r="O20" s="142"/>
      <c r="P20" s="131" t="str">
        <f t="shared" si="3"/>
        <v/>
      </c>
      <c r="Q20" s="137"/>
    </row>
    <row r="21" spans="2:17" ht="165" customHeight="1">
      <c r="B21" s="22" t="str">
        <f>IF('PLAN DE ACCIÓN'!E13=0,"",'PLAN DE ACCIÓN'!E13)</f>
        <v>El Consejo de Estado ordenó la suspensión inmediata de la Licencia Ambiental otorgada en la Resolución 3281 de octubre de 2019 al considerar errores en el trámite de evaluación, al otorgar la licencia sin el lleno de requisitos y sin la información técnica requerida</v>
      </c>
      <c r="C21" s="22" t="str">
        <f>IF('PLAN DE ACCIÓN'!F23=0,"",'PLAN DE ACCIÓN'!F23)</f>
        <v/>
      </c>
      <c r="D21" s="22" t="str">
        <f>IF(IF(+'PLAN DE ACCIÓN'!H23=0,'PLAN DE ACCIÓN'!G23,'PLAN DE ACCIÓN'!H23)=0,"",IF(+'PLAN DE ACCIÓN'!H23=0,'PLAN DE ACCIÓN'!G23,'PLAN DE ACCIÓN'!H23))</f>
        <v/>
      </c>
      <c r="E21" s="40"/>
      <c r="F21" s="40"/>
      <c r="G21" s="21" t="str">
        <f t="shared" si="0"/>
        <v>(Numerador / Denominador )*100</v>
      </c>
      <c r="H21" s="132"/>
      <c r="I21" s="132"/>
      <c r="J21" s="25" t="str">
        <f t="shared" si="1"/>
        <v/>
      </c>
      <c r="K21" s="141"/>
      <c r="L21" s="130"/>
      <c r="M21" s="130"/>
      <c r="N21" s="131" t="str">
        <f t="shared" si="2"/>
        <v/>
      </c>
      <c r="O21" s="142"/>
      <c r="P21" s="131" t="str">
        <f t="shared" si="3"/>
        <v/>
      </c>
      <c r="Q21" s="137"/>
    </row>
    <row r="22" spans="2:17" ht="165" customHeight="1">
      <c r="B22" s="22" t="str">
        <f>IF('PLAN DE ACCIÓN'!E14=0,"",'PLAN DE ACCIÓN'!E14)</f>
        <v>Deficiencia en la proyección de actos administrativos e indebida aplicación del mecanismo de tasación de multas</v>
      </c>
      <c r="C22" s="22" t="str">
        <f>IF('PLAN DE ACCIÓN'!F24=0,"",'PLAN DE ACCIÓN'!F24)</f>
        <v/>
      </c>
      <c r="D22" s="22" t="str">
        <f>IF(IF(+'PLAN DE ACCIÓN'!H24=0,'PLAN DE ACCIÓN'!G24,'PLAN DE ACCIÓN'!H24)=0,"",IF(+'PLAN DE ACCIÓN'!H24=0,'PLAN DE ACCIÓN'!G24,'PLAN DE ACCIÓN'!H24))</f>
        <v/>
      </c>
      <c r="E22" s="40"/>
      <c r="F22" s="40"/>
      <c r="G22" s="21" t="str">
        <f t="shared" si="0"/>
        <v>(Numerador / Denominador )*100</v>
      </c>
      <c r="H22" s="132"/>
      <c r="I22" s="132"/>
      <c r="J22" s="25" t="str">
        <f t="shared" si="1"/>
        <v/>
      </c>
      <c r="K22" s="141"/>
      <c r="L22" s="130"/>
      <c r="M22" s="130"/>
      <c r="N22" s="131" t="str">
        <f t="shared" si="2"/>
        <v/>
      </c>
      <c r="O22" s="142"/>
      <c r="P22" s="131" t="str">
        <f t="shared" si="3"/>
        <v/>
      </c>
      <c r="Q22" s="137"/>
    </row>
    <row r="23" spans="2:17" ht="165" customHeight="1">
      <c r="B23" s="22" t="str">
        <f>IF('PLAN DE ACCIÓN'!E15=0,"",'PLAN DE ACCIÓN'!E15)</f>
        <v/>
      </c>
      <c r="C23" s="22" t="str">
        <f>IF('PLAN DE ACCIÓN'!F25=0,"",'PLAN DE ACCIÓN'!F25)</f>
        <v/>
      </c>
      <c r="D23" s="22" t="str">
        <f>IF(IF(+'PLAN DE ACCIÓN'!H25=0,'PLAN DE ACCIÓN'!G25,'PLAN DE ACCIÓN'!H25)=0,"",IF(+'PLAN DE ACCIÓN'!H25=0,'PLAN DE ACCIÓN'!G25,'PLAN DE ACCIÓN'!H25))</f>
        <v/>
      </c>
      <c r="E23" s="40"/>
      <c r="F23" s="40"/>
      <c r="G23" s="21" t="str">
        <f t="shared" si="0"/>
        <v>(Numerador / Denominador )*100</v>
      </c>
      <c r="H23" s="132"/>
      <c r="I23" s="132"/>
      <c r="J23" s="25" t="str">
        <f t="shared" si="1"/>
        <v/>
      </c>
      <c r="K23" s="141"/>
      <c r="L23" s="130"/>
      <c r="M23" s="130"/>
      <c r="N23" s="131" t="str">
        <f t="shared" si="2"/>
        <v/>
      </c>
      <c r="O23" s="142"/>
      <c r="P23" s="131" t="str">
        <f t="shared" si="3"/>
        <v/>
      </c>
      <c r="Q23" s="137"/>
    </row>
    <row r="24" spans="2:17" ht="165" customHeight="1">
      <c r="B24" s="22" t="str">
        <f>IF('PLAN DE ACCIÓN'!E16=0,"",'PLAN DE ACCIÓN'!E16)</f>
        <v/>
      </c>
      <c r="C24" s="22" t="str">
        <f>IF('PLAN DE ACCIÓN'!F26=0,"",'PLAN DE ACCIÓN'!F26)</f>
        <v/>
      </c>
      <c r="D24" s="22" t="str">
        <f>IF(IF(+'PLAN DE ACCIÓN'!H26=0,'PLAN DE ACCIÓN'!G26,'PLAN DE ACCIÓN'!H26)=0,"",IF(+'PLAN DE ACCIÓN'!H26=0,'PLAN DE ACCIÓN'!G26,'PLAN DE ACCIÓN'!H26))</f>
        <v/>
      </c>
      <c r="E24" s="40"/>
      <c r="F24" s="40"/>
      <c r="G24" s="21" t="str">
        <f t="shared" si="0"/>
        <v>(Numerador / Denominador )*100</v>
      </c>
      <c r="H24" s="132"/>
      <c r="I24" s="132"/>
      <c r="J24" s="25" t="str">
        <f t="shared" si="1"/>
        <v/>
      </c>
      <c r="K24" s="141"/>
      <c r="L24" s="130"/>
      <c r="M24" s="130"/>
      <c r="N24" s="131" t="str">
        <f t="shared" si="2"/>
        <v/>
      </c>
      <c r="O24" s="142"/>
      <c r="P24" s="131" t="str">
        <f t="shared" si="3"/>
        <v/>
      </c>
      <c r="Q24" s="137"/>
    </row>
    <row r="25" spans="2:17" ht="165" customHeight="1">
      <c r="B25" s="22" t="str">
        <f>IF('PLAN DE ACCIÓN'!E17=0,"",'PLAN DE ACCIÓN'!E17)</f>
        <v/>
      </c>
      <c r="C25" s="22" t="str">
        <f>IF('PLAN DE ACCIÓN'!F27=0,"",'PLAN DE ACCIÓN'!F27)</f>
        <v/>
      </c>
      <c r="D25" s="22" t="str">
        <f>IF(IF(+'PLAN DE ACCIÓN'!H27=0,'PLAN DE ACCIÓN'!G27,'PLAN DE ACCIÓN'!H27)=0,"",IF(+'PLAN DE ACCIÓN'!H27=0,'PLAN DE ACCIÓN'!G27,'PLAN DE ACCIÓN'!H27))</f>
        <v/>
      </c>
      <c r="E25" s="40"/>
      <c r="F25" s="40"/>
      <c r="G25" s="21" t="str">
        <f t="shared" si="0"/>
        <v>(Numerador / Denominador )*100</v>
      </c>
      <c r="H25" s="132"/>
      <c r="I25" s="132"/>
      <c r="J25" s="25" t="str">
        <f t="shared" si="1"/>
        <v/>
      </c>
      <c r="K25" s="141"/>
      <c r="L25" s="130"/>
      <c r="M25" s="130"/>
      <c r="N25" s="131" t="str">
        <f t="shared" si="2"/>
        <v/>
      </c>
      <c r="O25" s="142"/>
      <c r="P25" s="131" t="str">
        <f t="shared" si="3"/>
        <v/>
      </c>
      <c r="Q25" s="137"/>
    </row>
    <row r="26" spans="2:17" ht="165" customHeight="1">
      <c r="B26" s="22" t="str">
        <f>IF('PLAN DE ACCIÓN'!E18=0,"",'PLAN DE ACCIÓN'!E18)</f>
        <v/>
      </c>
      <c r="C26" s="22" t="str">
        <f>IF('PLAN DE ACCIÓN'!F28=0,"",'PLAN DE ACCIÓN'!F28)</f>
        <v/>
      </c>
      <c r="D26" s="22" t="str">
        <f>IF(IF(+'PLAN DE ACCIÓN'!H28=0,'PLAN DE ACCIÓN'!G28,'PLAN DE ACCIÓN'!H28)=0,"",IF(+'PLAN DE ACCIÓN'!H28=0,'PLAN DE ACCIÓN'!G28,'PLAN DE ACCIÓN'!H28))</f>
        <v/>
      </c>
      <c r="E26" s="40"/>
      <c r="F26" s="40"/>
      <c r="G26" s="21" t="str">
        <f t="shared" si="0"/>
        <v>(Numerador / Denominador )*100</v>
      </c>
      <c r="H26" s="132"/>
      <c r="I26" s="132"/>
      <c r="J26" s="25" t="str">
        <f t="shared" si="1"/>
        <v/>
      </c>
      <c r="K26" s="141"/>
      <c r="L26" s="130"/>
      <c r="M26" s="130"/>
      <c r="N26" s="131" t="str">
        <f t="shared" si="2"/>
        <v/>
      </c>
      <c r="O26" s="142"/>
      <c r="P26" s="131" t="str">
        <f t="shared" si="3"/>
        <v/>
      </c>
      <c r="Q26" s="137"/>
    </row>
    <row r="27" spans="2:17" ht="30">
      <c r="B27" s="22" t="str">
        <f>IF('PLAN DE ACCIÓN'!E29=0,"",'PLAN DE ACCIÓN'!E29)</f>
        <v/>
      </c>
      <c r="C27" s="22" t="str">
        <f>IF('PLAN DE ACCIÓN'!F29=0,"",'PLAN DE ACCIÓN'!F29)</f>
        <v/>
      </c>
      <c r="D27" s="22" t="str">
        <f>IF(IF(+'PLAN DE ACCIÓN'!H29=0,'PLAN DE ACCIÓN'!G29,'PLAN DE ACCIÓN'!H29)=0,"",IF(+'PLAN DE ACCIÓN'!H29=0,'PLAN DE ACCIÓN'!G29,'PLAN DE ACCIÓN'!H29))</f>
        <v/>
      </c>
      <c r="E27" s="40"/>
      <c r="F27" s="40"/>
      <c r="G27" s="21" t="str">
        <f t="shared" si="0"/>
        <v>(Numerador / Denominador )*100</v>
      </c>
      <c r="H27" s="132"/>
      <c r="I27" s="132"/>
      <c r="J27" s="25" t="str">
        <f t="shared" si="1"/>
        <v/>
      </c>
      <c r="K27" s="141"/>
      <c r="L27" s="130"/>
      <c r="M27" s="130"/>
      <c r="N27" s="131" t="str">
        <f t="shared" si="2"/>
        <v/>
      </c>
      <c r="O27" s="142"/>
      <c r="P27" s="131" t="str">
        <f t="shared" si="3"/>
        <v/>
      </c>
      <c r="Q27" s="137"/>
    </row>
    <row r="28" spans="2:17" ht="30">
      <c r="B28" s="22" t="str">
        <f>IF('PLAN DE ACCIÓN'!E30=0,"",'PLAN DE ACCIÓN'!E30)</f>
        <v/>
      </c>
      <c r="C28" s="22" t="str">
        <f>IF('PLAN DE ACCIÓN'!F30=0,"",'PLAN DE ACCIÓN'!F30)</f>
        <v/>
      </c>
      <c r="D28" s="22" t="str">
        <f>IF(IF(+'PLAN DE ACCIÓN'!H30=0,'PLAN DE ACCIÓN'!G30,'PLAN DE ACCIÓN'!H30)=0,"",IF(+'PLAN DE ACCIÓN'!H30=0,'PLAN DE ACCIÓN'!G30,'PLAN DE ACCIÓN'!H30))</f>
        <v/>
      </c>
      <c r="E28" s="40"/>
      <c r="F28" s="40"/>
      <c r="G28" s="21" t="str">
        <f t="shared" si="0"/>
        <v>(Numerador / Denominador )*100</v>
      </c>
      <c r="H28" s="132"/>
      <c r="I28" s="132"/>
      <c r="J28" s="25" t="str">
        <f t="shared" si="1"/>
        <v/>
      </c>
      <c r="K28" s="141"/>
      <c r="L28" s="130"/>
      <c r="M28" s="130"/>
      <c r="N28" s="131" t="str">
        <f t="shared" si="2"/>
        <v/>
      </c>
      <c r="O28" s="142"/>
      <c r="P28" s="131" t="str">
        <f t="shared" si="3"/>
        <v/>
      </c>
      <c r="Q28" s="137"/>
    </row>
    <row r="29" spans="2:17" ht="30">
      <c r="B29" s="22" t="str">
        <f>IF('PLAN DE ACCIÓN'!E31=0,"",'PLAN DE ACCIÓN'!E31)</f>
        <v/>
      </c>
      <c r="C29" s="22" t="str">
        <f>IF('PLAN DE ACCIÓN'!F31=0,"",'PLAN DE ACCIÓN'!F31)</f>
        <v/>
      </c>
      <c r="D29" s="22" t="str">
        <f>IF(IF(+'PLAN DE ACCIÓN'!H31=0,'PLAN DE ACCIÓN'!G31,'PLAN DE ACCIÓN'!H31)=0,"",IF(+'PLAN DE ACCIÓN'!H31=0,'PLAN DE ACCIÓN'!G31,'PLAN DE ACCIÓN'!H31))</f>
        <v/>
      </c>
      <c r="E29" s="40"/>
      <c r="F29" s="40"/>
      <c r="G29" s="21" t="str">
        <f t="shared" si="0"/>
        <v>(Numerador / Denominador )*100</v>
      </c>
      <c r="H29" s="132"/>
      <c r="I29" s="132"/>
      <c r="J29" s="25" t="str">
        <f t="shared" si="1"/>
        <v/>
      </c>
      <c r="K29" s="141"/>
      <c r="L29" s="130"/>
      <c r="M29" s="130"/>
      <c r="N29" s="131" t="str">
        <f t="shared" si="2"/>
        <v/>
      </c>
      <c r="O29" s="142"/>
      <c r="P29" s="131" t="str">
        <f t="shared" si="3"/>
        <v/>
      </c>
      <c r="Q29" s="137"/>
    </row>
    <row r="30" spans="2:17" ht="30">
      <c r="B30" s="22" t="str">
        <f>IF('PLAN DE ACCIÓN'!E32=0,"",'PLAN DE ACCIÓN'!E32)</f>
        <v/>
      </c>
      <c r="C30" s="22" t="str">
        <f>IF('PLAN DE ACCIÓN'!F32=0,"",'PLAN DE ACCIÓN'!F32)</f>
        <v/>
      </c>
      <c r="D30" s="22" t="str">
        <f>IF(IF(+'PLAN DE ACCIÓN'!H32=0,'PLAN DE ACCIÓN'!G32,'PLAN DE ACCIÓN'!H32)=0,"",IF(+'PLAN DE ACCIÓN'!H32=0,'PLAN DE ACCIÓN'!G32,'PLAN DE ACCIÓN'!H32))</f>
        <v/>
      </c>
      <c r="E30" s="40"/>
      <c r="F30" s="40"/>
      <c r="G30" s="21" t="str">
        <f t="shared" si="0"/>
        <v>(Numerador / Denominador )*100</v>
      </c>
      <c r="H30" s="132"/>
      <c r="I30" s="132"/>
      <c r="J30" s="25" t="str">
        <f t="shared" si="1"/>
        <v/>
      </c>
      <c r="K30" s="141"/>
      <c r="L30" s="130"/>
      <c r="M30" s="130"/>
      <c r="N30" s="131" t="str">
        <f t="shared" si="2"/>
        <v/>
      </c>
      <c r="O30" s="142"/>
      <c r="P30" s="131" t="str">
        <f t="shared" si="3"/>
        <v/>
      </c>
      <c r="Q30" s="137"/>
    </row>
    <row r="31" spans="2:17" ht="30">
      <c r="B31" s="22" t="str">
        <f>IF('PLAN DE ACCIÓN'!E33=0,"",'PLAN DE ACCIÓN'!E33)</f>
        <v/>
      </c>
      <c r="C31" s="22" t="str">
        <f>IF('PLAN DE ACCIÓN'!F33=0,"",'PLAN DE ACCIÓN'!F33)</f>
        <v/>
      </c>
      <c r="D31" s="22" t="str">
        <f>IF(IF(+'PLAN DE ACCIÓN'!H33=0,'PLAN DE ACCIÓN'!G33,'PLAN DE ACCIÓN'!H33)=0,"",IF(+'PLAN DE ACCIÓN'!H33=0,'PLAN DE ACCIÓN'!G33,'PLAN DE ACCIÓN'!H33))</f>
        <v/>
      </c>
      <c r="E31" s="40"/>
      <c r="F31" s="40"/>
      <c r="G31" s="21" t="str">
        <f t="shared" si="0"/>
        <v>(Numerador / Denominador )*100</v>
      </c>
      <c r="H31" s="132"/>
      <c r="I31" s="132"/>
      <c r="J31" s="25" t="str">
        <f t="shared" si="1"/>
        <v/>
      </c>
      <c r="K31" s="141"/>
      <c r="L31" s="130"/>
      <c r="M31" s="130"/>
      <c r="N31" s="131" t="str">
        <f t="shared" si="2"/>
        <v/>
      </c>
      <c r="O31" s="142"/>
      <c r="P31" s="131" t="str">
        <f t="shared" si="3"/>
        <v/>
      </c>
      <c r="Q31" s="137"/>
    </row>
    <row r="32" spans="2:17" ht="30">
      <c r="B32" s="22" t="str">
        <f>IF('PLAN DE ACCIÓN'!E34=0,"",'PLAN DE ACCIÓN'!E34)</f>
        <v/>
      </c>
      <c r="C32" s="22" t="str">
        <f>IF('PLAN DE ACCIÓN'!F34=0,"",'PLAN DE ACCIÓN'!F34)</f>
        <v/>
      </c>
      <c r="D32" s="22" t="str">
        <f>IF(IF(+'PLAN DE ACCIÓN'!H34=0,'PLAN DE ACCIÓN'!G34,'PLAN DE ACCIÓN'!H34)=0,"",IF(+'PLAN DE ACCIÓN'!H34=0,'PLAN DE ACCIÓN'!G34,'PLAN DE ACCIÓN'!H34))</f>
        <v/>
      </c>
      <c r="E32" s="40"/>
      <c r="F32" s="40"/>
      <c r="G32" s="21" t="str">
        <f t="shared" si="0"/>
        <v>(Numerador / Denominador )*100</v>
      </c>
      <c r="H32" s="132"/>
      <c r="I32" s="132"/>
      <c r="J32" s="25" t="str">
        <f t="shared" si="1"/>
        <v/>
      </c>
      <c r="K32" s="141"/>
      <c r="L32" s="130"/>
      <c r="M32" s="130"/>
      <c r="N32" s="131" t="str">
        <f t="shared" si="2"/>
        <v/>
      </c>
      <c r="O32" s="142"/>
      <c r="P32" s="131" t="str">
        <f t="shared" si="3"/>
        <v/>
      </c>
      <c r="Q32" s="137"/>
    </row>
    <row r="33" spans="2:17" ht="30">
      <c r="B33" s="22" t="str">
        <f>IF('PLAN DE ACCIÓN'!E35=0,"",'PLAN DE ACCIÓN'!E35)</f>
        <v/>
      </c>
      <c r="C33" s="22" t="str">
        <f>IF('PLAN DE ACCIÓN'!F35=0,"",'PLAN DE ACCIÓN'!F35)</f>
        <v/>
      </c>
      <c r="D33" s="22" t="str">
        <f>IF(IF(+'PLAN DE ACCIÓN'!H35=0,'PLAN DE ACCIÓN'!G35,'PLAN DE ACCIÓN'!H35)=0,"",IF(+'PLAN DE ACCIÓN'!H35=0,'PLAN DE ACCIÓN'!G35,'PLAN DE ACCIÓN'!H35))</f>
        <v/>
      </c>
      <c r="E33" s="40"/>
      <c r="F33" s="40"/>
      <c r="G33" s="21" t="str">
        <f t="shared" si="0"/>
        <v>(Numerador / Denominador )*100</v>
      </c>
      <c r="H33" s="132"/>
      <c r="I33" s="132"/>
      <c r="J33" s="25" t="str">
        <f t="shared" si="1"/>
        <v/>
      </c>
      <c r="K33" s="141"/>
      <c r="L33" s="130"/>
      <c r="M33" s="130"/>
      <c r="N33" s="131" t="str">
        <f t="shared" si="2"/>
        <v/>
      </c>
      <c r="O33" s="142"/>
      <c r="P33" s="131" t="str">
        <f t="shared" si="3"/>
        <v/>
      </c>
      <c r="Q33" s="137"/>
    </row>
    <row r="34" spans="2:17" ht="30">
      <c r="B34" s="22" t="str">
        <f>IF('PLAN DE ACCIÓN'!E36=0,"",'PLAN DE ACCIÓN'!E36)</f>
        <v/>
      </c>
      <c r="C34" s="22" t="str">
        <f>IF('PLAN DE ACCIÓN'!F36=0,"",'PLAN DE ACCIÓN'!F36)</f>
        <v/>
      </c>
      <c r="D34" s="22" t="str">
        <f>IF(IF(+'PLAN DE ACCIÓN'!H36=0,'PLAN DE ACCIÓN'!G36,'PLAN DE ACCIÓN'!H36)=0,"",IF(+'PLAN DE ACCIÓN'!H36=0,'PLAN DE ACCIÓN'!G36,'PLAN DE ACCIÓN'!H36))</f>
        <v/>
      </c>
      <c r="E34" s="40"/>
      <c r="F34" s="40"/>
      <c r="G34" s="21" t="str">
        <f t="shared" si="0"/>
        <v>(Numerador / Denominador )*100</v>
      </c>
      <c r="H34" s="132"/>
      <c r="I34" s="132"/>
      <c r="J34" s="25" t="str">
        <f t="shared" si="1"/>
        <v/>
      </c>
      <c r="K34" s="141"/>
      <c r="L34" s="130"/>
      <c r="M34" s="130"/>
      <c r="N34" s="131" t="str">
        <f t="shared" si="2"/>
        <v/>
      </c>
      <c r="O34" s="142"/>
      <c r="P34" s="131" t="str">
        <f t="shared" si="3"/>
        <v/>
      </c>
      <c r="Q34" s="137"/>
    </row>
    <row r="35" spans="2:17" ht="30">
      <c r="B35" s="22" t="str">
        <f>IF('PLAN DE ACCIÓN'!E37=0,"",'PLAN DE ACCIÓN'!E37)</f>
        <v/>
      </c>
      <c r="C35" s="22" t="str">
        <f>IF('PLAN DE ACCIÓN'!F37=0,"",'PLAN DE ACCIÓN'!F37)</f>
        <v/>
      </c>
      <c r="D35" s="22" t="str">
        <f>IF(IF(+'PLAN DE ACCIÓN'!H37=0,'PLAN DE ACCIÓN'!G37,'PLAN DE ACCIÓN'!H37)=0,"",IF(+'PLAN DE ACCIÓN'!H37=0,'PLAN DE ACCIÓN'!G37,'PLAN DE ACCIÓN'!H37))</f>
        <v/>
      </c>
      <c r="E35" s="40"/>
      <c r="F35" s="40"/>
      <c r="G35" s="21" t="str">
        <f t="shared" si="0"/>
        <v>(Numerador / Denominador )*100</v>
      </c>
      <c r="H35" s="132"/>
      <c r="I35" s="132"/>
      <c r="J35" s="25" t="str">
        <f t="shared" si="1"/>
        <v/>
      </c>
      <c r="K35" s="141"/>
      <c r="L35" s="130"/>
      <c r="M35" s="130"/>
      <c r="N35" s="131" t="str">
        <f t="shared" si="2"/>
        <v/>
      </c>
      <c r="O35" s="142"/>
      <c r="P35" s="131" t="str">
        <f t="shared" si="3"/>
        <v/>
      </c>
      <c r="Q35" s="137"/>
    </row>
    <row r="36" spans="2:17" ht="30">
      <c r="B36" s="22" t="str">
        <f>IF('PLAN DE ACCIÓN'!E38=0,"",'PLAN DE ACCIÓN'!E38)</f>
        <v/>
      </c>
      <c r="C36" s="22" t="str">
        <f>IF('PLAN DE ACCIÓN'!F38=0,"",'PLAN DE ACCIÓN'!F38)</f>
        <v/>
      </c>
      <c r="D36" s="22" t="str">
        <f>IF(IF(+'PLAN DE ACCIÓN'!H38=0,'PLAN DE ACCIÓN'!G38,'PLAN DE ACCIÓN'!H38)=0,"",IF(+'PLAN DE ACCIÓN'!H38=0,'PLAN DE ACCIÓN'!G38,'PLAN DE ACCIÓN'!H38))</f>
        <v/>
      </c>
      <c r="E36" s="40"/>
      <c r="F36" s="40"/>
      <c r="G36" s="21" t="str">
        <f t="shared" si="0"/>
        <v>(Numerador / Denominador )*100</v>
      </c>
      <c r="H36" s="132"/>
      <c r="I36" s="132"/>
      <c r="J36" s="25" t="str">
        <f t="shared" si="1"/>
        <v/>
      </c>
      <c r="K36" s="141"/>
      <c r="L36" s="130"/>
      <c r="M36" s="130"/>
      <c r="N36" s="131" t="str">
        <f t="shared" si="2"/>
        <v/>
      </c>
      <c r="O36" s="142"/>
      <c r="P36" s="131" t="str">
        <f t="shared" si="3"/>
        <v/>
      </c>
      <c r="Q36" s="137"/>
    </row>
    <row r="37" spans="2:17" ht="30">
      <c r="B37" s="22" t="str">
        <f>IF('PLAN DE ACCIÓN'!E39=0,"",'PLAN DE ACCIÓN'!E39)</f>
        <v/>
      </c>
      <c r="C37" s="22" t="str">
        <f>IF('PLAN DE ACCIÓN'!F39=0,"",'PLAN DE ACCIÓN'!F39)</f>
        <v/>
      </c>
      <c r="D37" s="22" t="str">
        <f>IF(IF(+'PLAN DE ACCIÓN'!H39=0,'PLAN DE ACCIÓN'!G39,'PLAN DE ACCIÓN'!H39)=0,"",IF(+'PLAN DE ACCIÓN'!H39=0,'PLAN DE ACCIÓN'!G39,'PLAN DE ACCIÓN'!H39))</f>
        <v/>
      </c>
      <c r="E37" s="40"/>
      <c r="F37" s="40"/>
      <c r="G37" s="21" t="str">
        <f t="shared" si="0"/>
        <v>(Numerador / Denominador )*100</v>
      </c>
      <c r="H37" s="132"/>
      <c r="I37" s="132"/>
      <c r="J37" s="25" t="str">
        <f t="shared" si="1"/>
        <v/>
      </c>
      <c r="K37" s="141"/>
      <c r="L37" s="130"/>
      <c r="M37" s="130"/>
      <c r="N37" s="131" t="str">
        <f t="shared" si="2"/>
        <v/>
      </c>
      <c r="O37" s="142"/>
      <c r="P37" s="131" t="str">
        <f t="shared" si="3"/>
        <v/>
      </c>
      <c r="Q37" s="137"/>
    </row>
    <row r="56" spans="10:16">
      <c r="J56" s="83" t="str">
        <f>+IFERROR(AVERAGE(J8:J37),"")</f>
        <v/>
      </c>
      <c r="K56" s="83"/>
      <c r="L56" s="83"/>
      <c r="M56" s="83"/>
      <c r="N56" s="83" t="str">
        <f>+IFERROR(AVERAGE(N8:N37),"")</f>
        <v/>
      </c>
      <c r="O56" s="83"/>
      <c r="P56" s="83" t="str">
        <f>+IFERROR(AVERAGE(P8:P37),"")</f>
        <v/>
      </c>
    </row>
  </sheetData>
  <mergeCells count="8">
    <mergeCell ref="Q6:Q7"/>
    <mergeCell ref="H5:Q5"/>
    <mergeCell ref="B3:D3"/>
    <mergeCell ref="E5:G5"/>
    <mergeCell ref="E6:G6"/>
    <mergeCell ref="P6:P7"/>
    <mergeCell ref="H6:K6"/>
    <mergeCell ref="L6:O6"/>
  </mergeCells>
  <conditionalFormatting sqref="P8:P37">
    <cfRule type="cellIs" dxfId="29" priority="13" operator="equal">
      <formula>""</formula>
    </cfRule>
    <cfRule type="cellIs" dxfId="28" priority="14" operator="between">
      <formula>0.33</formula>
      <formula>0.67</formula>
    </cfRule>
    <cfRule type="cellIs" dxfId="27" priority="15" operator="lessThan">
      <formula>0.33</formula>
    </cfRule>
    <cfRule type="cellIs" dxfId="26" priority="16" operator="greaterThan">
      <formula>0.67</formula>
    </cfRule>
  </conditionalFormatting>
  <conditionalFormatting sqref="N8:N37">
    <cfRule type="cellIs" dxfId="25" priority="17" operator="equal">
      <formula>""</formula>
    </cfRule>
    <cfRule type="cellIs" dxfId="24" priority="18" operator="between">
      <formula>0.33</formula>
      <formula>0.67</formula>
    </cfRule>
    <cfRule type="cellIs" dxfId="23" priority="19" operator="lessThan">
      <formula>0.33</formula>
    </cfRule>
    <cfRule type="cellIs" dxfId="22" priority="20" operator="greaterThan">
      <formula>0.67</formula>
    </cfRule>
  </conditionalFormatting>
  <conditionalFormatting sqref="J8:J37">
    <cfRule type="cellIs" dxfId="21" priority="21" operator="equal">
      <formula>""</formula>
    </cfRule>
    <cfRule type="cellIs" dxfId="20" priority="22" operator="between">
      <formula>0.33</formula>
      <formula>0.67</formula>
    </cfRule>
    <cfRule type="cellIs" dxfId="19" priority="23" operator="lessThan">
      <formula>0.33</formula>
    </cfRule>
    <cfRule type="cellIs" dxfId="18" priority="24" operator="greaterThan">
      <formula>0.67</formula>
    </cfRule>
  </conditionalFormatting>
  <dataValidations count="10">
    <dataValidation allowBlank="1" showInputMessage="1" showErrorMessage="1" prompt="Se calcula automáticamente, promediando los resultados del año 1 y el año 2" sqref="Q6:Q7 P6:P37"/>
    <dataValidation allowBlank="1" showInputMessage="1" showErrorMessage="1" prompt="Se calcula automáticamente el porcentaje de avance, una vez se ingresen los valores del numerado y denominador" sqref="J7:J37 O7 N7:N37"/>
    <dataValidation allowBlank="1" showInputMessage="1" showErrorMessage="1" prompt="Escriba el valor numérico del denominador" sqref="I7:I37 M7:M37"/>
    <dataValidation allowBlank="1" showInputMessage="1" showErrorMessage="1" prompt="Escriba el valor numérico del numerador" sqref="H7:H37 L7:L37"/>
    <dataValidation allowBlank="1" showInputMessage="1" showErrorMessage="1" prompt="La formula se llena automáticamente con la información ingresada en la descripción del numerador y el denominador.  Se multiplica por 100 para obtener un porcentaje." sqref="G7"/>
    <dataValidation allowBlank="1" showInputMessage="1" showErrorMessage="1" prompt="Describa el numerador" sqref="E7:E37"/>
    <dataValidation allowBlank="1" showInputMessage="1" showErrorMessage="1" prompt="Describa el denominador" sqref="F7:F37"/>
    <dataValidation allowBlank="1" showInputMessage="1" showErrorMessage="1" prompt="Esta información se carga automáticamente del PLAN DE ACCIÓN " sqref="B8:D37"/>
    <dataValidation allowBlank="1" showInputMessage="1" showErrorMessage="1" prompt="Brevemente, expliqué el valor del resultado." sqref="K7:K37"/>
    <dataValidation allowBlank="1" showInputMessage="1" showErrorMessage="1" prompt="Brevemente, explique el valor del resultado" sqref="O8:O37"/>
  </dataValidations>
  <hyperlinks>
    <hyperlink ref="E6:G6" location="'INDICADOR DE RESULTADO'!A1" display="Ayuda"/>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3:M69"/>
  <sheetViews>
    <sheetView showGridLines="0" showRowColHeaders="0" zoomScale="90" zoomScaleNormal="90" workbookViewId="0">
      <selection activeCell="A66" sqref="A66:XFD66"/>
    </sheetView>
  </sheetViews>
  <sheetFormatPr baseColWidth="10" defaultRowHeight="1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45.85546875" customWidth="1"/>
    <col min="12" max="12" width="20.42578125" customWidth="1"/>
    <col min="13" max="13" width="36.7109375" customWidth="1"/>
  </cols>
  <sheetData>
    <row r="3" spans="2:13" ht="19.5">
      <c r="B3" s="205" t="s">
        <v>2412</v>
      </c>
      <c r="C3" s="205"/>
      <c r="D3" s="173"/>
      <c r="E3" s="92"/>
      <c r="F3" s="93"/>
      <c r="G3" s="93"/>
      <c r="H3" s="38"/>
      <c r="I3" s="38"/>
      <c r="J3" s="38"/>
      <c r="K3" s="38"/>
      <c r="L3" s="38"/>
    </row>
    <row r="4" spans="2:13" ht="15.75">
      <c r="B4" s="65"/>
      <c r="C4" s="65"/>
      <c r="D4" s="38"/>
      <c r="E4" s="81"/>
      <c r="F4" s="82"/>
      <c r="G4" s="82"/>
      <c r="H4" s="38"/>
      <c r="I4" s="38"/>
      <c r="J4" s="38"/>
      <c r="K4" s="38"/>
      <c r="L4" s="38"/>
    </row>
    <row r="5" spans="2:13" ht="16.5">
      <c r="B5" s="135" t="s">
        <v>2456</v>
      </c>
      <c r="C5" s="91"/>
      <c r="D5" s="217" t="s">
        <v>2396</v>
      </c>
      <c r="E5" s="218"/>
      <c r="F5" s="218"/>
      <c r="G5" s="218"/>
      <c r="H5" s="218"/>
      <c r="I5" s="218"/>
      <c r="J5" s="218"/>
      <c r="K5" s="218"/>
      <c r="L5" s="218"/>
      <c r="M5" s="219"/>
    </row>
    <row r="6" spans="2:13" ht="15.75">
      <c r="B6" s="38"/>
      <c r="C6" s="136" t="s">
        <v>1538</v>
      </c>
      <c r="D6" s="237" t="s">
        <v>2397</v>
      </c>
      <c r="E6" s="238"/>
      <c r="F6" s="238"/>
      <c r="G6" s="236"/>
      <c r="H6" s="234" t="s">
        <v>2398</v>
      </c>
      <c r="I6" s="235"/>
      <c r="J6" s="235"/>
      <c r="K6" s="236"/>
      <c r="L6" s="209" t="s">
        <v>2409</v>
      </c>
      <c r="M6" s="215" t="s">
        <v>2466</v>
      </c>
    </row>
    <row r="7" spans="2:13" ht="30">
      <c r="B7" s="61" t="s">
        <v>1523</v>
      </c>
      <c r="C7" s="61" t="s">
        <v>1479</v>
      </c>
      <c r="D7" s="72" t="s">
        <v>2407</v>
      </c>
      <c r="E7" s="72" t="s">
        <v>2406</v>
      </c>
      <c r="F7" s="72" t="s">
        <v>1482</v>
      </c>
      <c r="G7" s="72" t="s">
        <v>2465</v>
      </c>
      <c r="H7" s="67" t="s">
        <v>2408</v>
      </c>
      <c r="I7" s="67" t="s">
        <v>2407</v>
      </c>
      <c r="J7" s="67" t="s">
        <v>1482</v>
      </c>
      <c r="K7" s="67" t="s">
        <v>2465</v>
      </c>
      <c r="L7" s="210"/>
      <c r="M7" s="216"/>
    </row>
    <row r="8" spans="2:13" ht="50.1" customHeight="1">
      <c r="B8" s="71" t="str">
        <f>+IF('PLAN DE ACCIÓN'!C10=0,"",'PLAN DE ACCIÓN'!C10)</f>
        <v>INCUMPLIMIENTO DE NORMA JURIDICA</v>
      </c>
      <c r="C8" s="21" t="s">
        <v>2405</v>
      </c>
      <c r="D8" s="132"/>
      <c r="E8" s="132"/>
      <c r="F8" s="131" t="str">
        <f t="shared" ref="F8" si="0">+IFERROR((D8-E8)/E8,"")</f>
        <v/>
      </c>
      <c r="G8" s="138"/>
      <c r="H8" s="130"/>
      <c r="I8" s="69" t="str">
        <f>+IF(D8="","",D8)</f>
        <v/>
      </c>
      <c r="J8" s="131" t="str">
        <f>IF(H8="","",IFERROR((H8-I8)/I8,""))</f>
        <v/>
      </c>
      <c r="K8" s="139"/>
      <c r="L8" s="131" t="str">
        <f>IF(H8="",F8,IFERROR(AVERAGE(J8,F8),""))</f>
        <v/>
      </c>
      <c r="M8" s="140"/>
    </row>
    <row r="9" spans="2:13" ht="50.1" customHeight="1">
      <c r="B9" s="71" t="str">
        <f>+IF('PLAN DE ACCIÓN'!C11=0,"",'PLAN DE ACCIÓN'!C11)</f>
        <v>VIOLACION AL DEBIDO PROCESO ADMINISTRATIVO</v>
      </c>
      <c r="C9" s="21" t="s">
        <v>2470</v>
      </c>
      <c r="D9" s="132"/>
      <c r="E9" s="132"/>
      <c r="F9" s="131" t="str">
        <f t="shared" ref="F9:F37" si="1">+IFERROR((D9-E9)/E9,"")</f>
        <v/>
      </c>
      <c r="G9" s="138"/>
      <c r="H9" s="130"/>
      <c r="I9" s="69" t="str">
        <f t="shared" ref="I9:I37" si="2">+IF(D9="","",D9)</f>
        <v/>
      </c>
      <c r="J9" s="131" t="str">
        <f t="shared" ref="J9:J37" si="3">IF(H9="","",IFERROR((H9-I9)/I9,""))</f>
        <v/>
      </c>
      <c r="K9" s="139"/>
      <c r="L9" s="131" t="str">
        <f t="shared" ref="L9:L37" si="4">IF(H9="",F9,IFERROR(AVERAGE(J9,F9),""))</f>
        <v/>
      </c>
      <c r="M9" s="140"/>
    </row>
    <row r="10" spans="2:13" ht="50.1" customHeight="1">
      <c r="B10" s="71" t="str">
        <f>+IF('PLAN DE ACCIÓN'!C12=0,"",'PLAN DE ACCIÓN'!C12)</f>
        <v/>
      </c>
      <c r="C10" s="21" t="s">
        <v>2471</v>
      </c>
      <c r="D10" s="132"/>
      <c r="E10" s="132"/>
      <c r="F10" s="131" t="str">
        <f t="shared" si="1"/>
        <v/>
      </c>
      <c r="G10" s="138"/>
      <c r="H10" s="130"/>
      <c r="I10" s="69" t="str">
        <f t="shared" si="2"/>
        <v/>
      </c>
      <c r="J10" s="131" t="str">
        <f t="shared" si="3"/>
        <v/>
      </c>
      <c r="K10" s="139"/>
      <c r="L10" s="131" t="str">
        <f t="shared" si="4"/>
        <v/>
      </c>
      <c r="M10" s="140"/>
    </row>
    <row r="11" spans="2:13" ht="50.1" customHeight="1">
      <c r="B11" s="71" t="str">
        <f>+IF('PLAN DE ACCIÓN'!C13=0,"",'PLAN DE ACCIÓN'!C13)</f>
        <v>DAÑO O AMENAZA AMBIENTAL POR DISPOSICION FINAL DE RESIDUOS SOLIDOS</v>
      </c>
      <c r="C11" s="21" t="s">
        <v>2472</v>
      </c>
      <c r="D11" s="132"/>
      <c r="E11" s="132"/>
      <c r="F11" s="131" t="str">
        <f t="shared" si="1"/>
        <v/>
      </c>
      <c r="G11" s="138"/>
      <c r="H11" s="130"/>
      <c r="I11" s="69" t="str">
        <f t="shared" si="2"/>
        <v/>
      </c>
      <c r="J11" s="131" t="str">
        <f t="shared" si="3"/>
        <v/>
      </c>
      <c r="K11" s="139"/>
      <c r="L11" s="131" t="str">
        <f t="shared" si="4"/>
        <v/>
      </c>
      <c r="M11" s="140"/>
    </row>
    <row r="12" spans="2:13" ht="50.1" customHeight="1">
      <c r="B12" s="71" t="str">
        <f>+IF('PLAN DE ACCIÓN'!C14=0,"",'PLAN DE ACCIÓN'!C14)</f>
        <v>ILEGALIDAD DEL ACTO ADMINISTRATIVO QUE IMPONE SANCION POR VIOLACION DE NORMAS DE PROTECCION AMBIENTAL</v>
      </c>
      <c r="C12" s="21" t="s">
        <v>2473</v>
      </c>
      <c r="D12" s="132"/>
      <c r="E12" s="132"/>
      <c r="F12" s="131" t="str">
        <f t="shared" si="1"/>
        <v/>
      </c>
      <c r="G12" s="138"/>
      <c r="H12" s="130"/>
      <c r="I12" s="69" t="str">
        <f t="shared" si="2"/>
        <v/>
      </c>
      <c r="J12" s="131" t="str">
        <f t="shared" si="3"/>
        <v/>
      </c>
      <c r="K12" s="139"/>
      <c r="L12" s="131" t="str">
        <f t="shared" si="4"/>
        <v/>
      </c>
      <c r="M12" s="140"/>
    </row>
    <row r="13" spans="2:13" ht="50.1" customHeight="1">
      <c r="B13" s="71" t="str">
        <f>+IF('PLAN DE ACCIÓN'!C15=0,"",'PLAN DE ACCIÓN'!C15)</f>
        <v/>
      </c>
      <c r="C13" s="21" t="s">
        <v>2474</v>
      </c>
      <c r="D13" s="132"/>
      <c r="E13" s="132"/>
      <c r="F13" s="131" t="str">
        <f t="shared" si="1"/>
        <v/>
      </c>
      <c r="G13" s="138"/>
      <c r="H13" s="130"/>
      <c r="I13" s="69" t="str">
        <f t="shared" si="2"/>
        <v/>
      </c>
      <c r="J13" s="131" t="str">
        <f t="shared" si="3"/>
        <v/>
      </c>
      <c r="K13" s="139"/>
      <c r="L13" s="131" t="str">
        <f t="shared" si="4"/>
        <v/>
      </c>
      <c r="M13" s="140"/>
    </row>
    <row r="14" spans="2:13" ht="50.1" customHeight="1">
      <c r="B14" s="71" t="str">
        <f>+IF('PLAN DE ACCIÓN'!C16=0,"",'PLAN DE ACCIÓN'!C16)</f>
        <v/>
      </c>
      <c r="C14" s="21" t="s">
        <v>2475</v>
      </c>
      <c r="D14" s="132"/>
      <c r="E14" s="132"/>
      <c r="F14" s="131" t="str">
        <f t="shared" si="1"/>
        <v/>
      </c>
      <c r="G14" s="138"/>
      <c r="H14" s="130"/>
      <c r="I14" s="69" t="str">
        <f t="shared" si="2"/>
        <v/>
      </c>
      <c r="J14" s="131" t="str">
        <f t="shared" si="3"/>
        <v/>
      </c>
      <c r="K14" s="139"/>
      <c r="L14" s="131" t="str">
        <f t="shared" si="4"/>
        <v/>
      </c>
      <c r="M14" s="140"/>
    </row>
    <row r="15" spans="2:13" ht="50.1" customHeight="1">
      <c r="B15" s="71" t="str">
        <f>+IF('PLAN DE ACCIÓN'!C17=0,"",'PLAN DE ACCIÓN'!C17)</f>
        <v/>
      </c>
      <c r="C15" s="21" t="s">
        <v>2476</v>
      </c>
      <c r="D15" s="132"/>
      <c r="E15" s="132"/>
      <c r="F15" s="131" t="str">
        <f t="shared" si="1"/>
        <v/>
      </c>
      <c r="G15" s="138"/>
      <c r="H15" s="130"/>
      <c r="I15" s="69" t="str">
        <f t="shared" si="2"/>
        <v/>
      </c>
      <c r="J15" s="131" t="str">
        <f t="shared" si="3"/>
        <v/>
      </c>
      <c r="K15" s="139"/>
      <c r="L15" s="131" t="str">
        <f t="shared" si="4"/>
        <v/>
      </c>
      <c r="M15" s="140"/>
    </row>
    <row r="16" spans="2:13" ht="50.1" customHeight="1">
      <c r="B16" s="71" t="str">
        <f>+IF('PLAN DE ACCIÓN'!C18=0,"",'PLAN DE ACCIÓN'!C18)</f>
        <v/>
      </c>
      <c r="C16" s="21" t="s">
        <v>2477</v>
      </c>
      <c r="D16" s="132"/>
      <c r="E16" s="132"/>
      <c r="F16" s="131" t="str">
        <f t="shared" si="1"/>
        <v/>
      </c>
      <c r="G16" s="138"/>
      <c r="H16" s="130"/>
      <c r="I16" s="69" t="str">
        <f t="shared" si="2"/>
        <v/>
      </c>
      <c r="J16" s="131" t="str">
        <f t="shared" si="3"/>
        <v/>
      </c>
      <c r="K16" s="139"/>
      <c r="L16" s="131" t="str">
        <f t="shared" si="4"/>
        <v/>
      </c>
      <c r="M16" s="140"/>
    </row>
    <row r="17" spans="2:13" ht="50.1" customHeight="1">
      <c r="B17" s="71" t="str">
        <f>+IF('PLAN DE ACCIÓN'!C19=0,"",'PLAN DE ACCIÓN'!C19)</f>
        <v/>
      </c>
      <c r="C17" s="21" t="s">
        <v>2478</v>
      </c>
      <c r="D17" s="132"/>
      <c r="E17" s="132"/>
      <c r="F17" s="131" t="str">
        <f t="shared" ref="F17:F36" si="5">+IFERROR((D17-E17)/E17,"")</f>
        <v/>
      </c>
      <c r="G17" s="138"/>
      <c r="H17" s="130"/>
      <c r="I17" s="69" t="str">
        <f t="shared" ref="I17:I36" si="6">+IF(D17="","",D17)</f>
        <v/>
      </c>
      <c r="J17" s="131" t="str">
        <f t="shared" ref="J17:J36" si="7">IF(H17="","",IFERROR((H17-I17)/I17,""))</f>
        <v/>
      </c>
      <c r="K17" s="139"/>
      <c r="L17" s="131" t="str">
        <f t="shared" ref="L17:L36" si="8">IF(H17="",F17,IFERROR(AVERAGE(J17,F17),""))</f>
        <v/>
      </c>
      <c r="M17" s="140"/>
    </row>
    <row r="18" spans="2:13" ht="50.1" customHeight="1">
      <c r="B18" s="71" t="str">
        <f>+IF('PLAN DE ACCIÓN'!C20=0,"",'PLAN DE ACCIÓN'!C20)</f>
        <v/>
      </c>
      <c r="C18" s="21" t="s">
        <v>2479</v>
      </c>
      <c r="D18" s="132"/>
      <c r="E18" s="132"/>
      <c r="F18" s="131" t="str">
        <f t="shared" si="5"/>
        <v/>
      </c>
      <c r="G18" s="138"/>
      <c r="H18" s="130"/>
      <c r="I18" s="69" t="str">
        <f t="shared" si="6"/>
        <v/>
      </c>
      <c r="J18" s="131" t="str">
        <f t="shared" si="7"/>
        <v/>
      </c>
      <c r="K18" s="139"/>
      <c r="L18" s="131" t="str">
        <f t="shared" si="8"/>
        <v/>
      </c>
      <c r="M18" s="140"/>
    </row>
    <row r="19" spans="2:13" ht="50.1" customHeight="1">
      <c r="B19" s="71" t="str">
        <f>+IF('PLAN DE ACCIÓN'!C21=0,"",'PLAN DE ACCIÓN'!C21)</f>
        <v/>
      </c>
      <c r="C19" s="21" t="s">
        <v>2480</v>
      </c>
      <c r="D19" s="132"/>
      <c r="E19" s="132"/>
      <c r="F19" s="131" t="str">
        <f t="shared" si="5"/>
        <v/>
      </c>
      <c r="G19" s="138"/>
      <c r="H19" s="130"/>
      <c r="I19" s="69" t="str">
        <f t="shared" si="6"/>
        <v/>
      </c>
      <c r="J19" s="131" t="str">
        <f t="shared" si="7"/>
        <v/>
      </c>
      <c r="K19" s="139"/>
      <c r="L19" s="131" t="str">
        <f t="shared" si="8"/>
        <v/>
      </c>
      <c r="M19" s="140"/>
    </row>
    <row r="20" spans="2:13" ht="50.1" customHeight="1">
      <c r="B20" s="71" t="str">
        <f>+IF('PLAN DE ACCIÓN'!C22=0,"",'PLAN DE ACCIÓN'!C22)</f>
        <v/>
      </c>
      <c r="C20" s="21" t="s">
        <v>2481</v>
      </c>
      <c r="D20" s="132"/>
      <c r="E20" s="132"/>
      <c r="F20" s="131" t="str">
        <f t="shared" si="5"/>
        <v/>
      </c>
      <c r="G20" s="138"/>
      <c r="H20" s="130"/>
      <c r="I20" s="69" t="str">
        <f t="shared" si="6"/>
        <v/>
      </c>
      <c r="J20" s="131" t="str">
        <f t="shared" si="7"/>
        <v/>
      </c>
      <c r="K20" s="139"/>
      <c r="L20" s="131" t="str">
        <f t="shared" si="8"/>
        <v/>
      </c>
      <c r="M20" s="140"/>
    </row>
    <row r="21" spans="2:13" ht="50.1" customHeight="1">
      <c r="B21" s="71" t="str">
        <f>+IF('PLAN DE ACCIÓN'!C23=0,"",'PLAN DE ACCIÓN'!C23)</f>
        <v/>
      </c>
      <c r="C21" s="21" t="s">
        <v>2482</v>
      </c>
      <c r="D21" s="132"/>
      <c r="E21" s="132"/>
      <c r="F21" s="131" t="str">
        <f t="shared" si="5"/>
        <v/>
      </c>
      <c r="G21" s="138"/>
      <c r="H21" s="130"/>
      <c r="I21" s="69" t="str">
        <f t="shared" si="6"/>
        <v/>
      </c>
      <c r="J21" s="131" t="str">
        <f t="shared" si="7"/>
        <v/>
      </c>
      <c r="K21" s="139"/>
      <c r="L21" s="131" t="str">
        <f t="shared" si="8"/>
        <v/>
      </c>
      <c r="M21" s="140"/>
    </row>
    <row r="22" spans="2:13" ht="50.1" customHeight="1">
      <c r="B22" s="71" t="str">
        <f>+IF('PLAN DE ACCIÓN'!C24=0,"",'PLAN DE ACCIÓN'!C24)</f>
        <v/>
      </c>
      <c r="C22" s="21" t="s">
        <v>2483</v>
      </c>
      <c r="D22" s="132"/>
      <c r="E22" s="132"/>
      <c r="F22" s="131" t="str">
        <f t="shared" si="5"/>
        <v/>
      </c>
      <c r="G22" s="138"/>
      <c r="H22" s="130"/>
      <c r="I22" s="69" t="str">
        <f t="shared" si="6"/>
        <v/>
      </c>
      <c r="J22" s="131" t="str">
        <f t="shared" si="7"/>
        <v/>
      </c>
      <c r="K22" s="139"/>
      <c r="L22" s="131" t="str">
        <f t="shared" si="8"/>
        <v/>
      </c>
      <c r="M22" s="140"/>
    </row>
    <row r="23" spans="2:13" ht="50.1" customHeight="1">
      <c r="B23" s="71" t="str">
        <f>+IF('PLAN DE ACCIÓN'!C25=0,"",'PLAN DE ACCIÓN'!C25)</f>
        <v/>
      </c>
      <c r="C23" s="21" t="s">
        <v>2484</v>
      </c>
      <c r="D23" s="132"/>
      <c r="E23" s="132"/>
      <c r="F23" s="131" t="str">
        <f t="shared" si="5"/>
        <v/>
      </c>
      <c r="G23" s="138"/>
      <c r="H23" s="130"/>
      <c r="I23" s="69" t="str">
        <f t="shared" si="6"/>
        <v/>
      </c>
      <c r="J23" s="131" t="str">
        <f t="shared" si="7"/>
        <v/>
      </c>
      <c r="K23" s="139"/>
      <c r="L23" s="131" t="str">
        <f t="shared" si="8"/>
        <v/>
      </c>
      <c r="M23" s="140"/>
    </row>
    <row r="24" spans="2:13" ht="50.1" customHeight="1">
      <c r="B24" s="71" t="str">
        <f>+IF('PLAN DE ACCIÓN'!C26=0,"",'PLAN DE ACCIÓN'!C26)</f>
        <v/>
      </c>
      <c r="C24" s="21" t="s">
        <v>2485</v>
      </c>
      <c r="D24" s="132"/>
      <c r="E24" s="132"/>
      <c r="F24" s="131" t="str">
        <f t="shared" si="5"/>
        <v/>
      </c>
      <c r="G24" s="138"/>
      <c r="H24" s="130"/>
      <c r="I24" s="69" t="str">
        <f t="shared" si="6"/>
        <v/>
      </c>
      <c r="J24" s="131" t="str">
        <f t="shared" si="7"/>
        <v/>
      </c>
      <c r="K24" s="139"/>
      <c r="L24" s="131" t="str">
        <f t="shared" si="8"/>
        <v/>
      </c>
      <c r="M24" s="140"/>
    </row>
    <row r="25" spans="2:13" ht="50.1" customHeight="1">
      <c r="B25" s="71" t="str">
        <f>+IF('PLAN DE ACCIÓN'!C27=0,"",'PLAN DE ACCIÓN'!C27)</f>
        <v/>
      </c>
      <c r="C25" s="21" t="s">
        <v>2486</v>
      </c>
      <c r="D25" s="132"/>
      <c r="E25" s="132"/>
      <c r="F25" s="131" t="str">
        <f t="shared" si="5"/>
        <v/>
      </c>
      <c r="G25" s="138"/>
      <c r="H25" s="130"/>
      <c r="I25" s="69" t="str">
        <f t="shared" si="6"/>
        <v/>
      </c>
      <c r="J25" s="131" t="str">
        <f t="shared" si="7"/>
        <v/>
      </c>
      <c r="K25" s="139"/>
      <c r="L25" s="131" t="str">
        <f t="shared" si="8"/>
        <v/>
      </c>
      <c r="M25" s="140"/>
    </row>
    <row r="26" spans="2:13" ht="50.1" customHeight="1">
      <c r="B26" s="71" t="str">
        <f>+IF('PLAN DE ACCIÓN'!C28=0,"",'PLAN DE ACCIÓN'!C28)</f>
        <v/>
      </c>
      <c r="C26" s="21" t="s">
        <v>2487</v>
      </c>
      <c r="D26" s="132"/>
      <c r="E26" s="132"/>
      <c r="F26" s="131" t="str">
        <f t="shared" si="5"/>
        <v/>
      </c>
      <c r="G26" s="138"/>
      <c r="H26" s="130"/>
      <c r="I26" s="69" t="str">
        <f t="shared" si="6"/>
        <v/>
      </c>
      <c r="J26" s="131" t="str">
        <f t="shared" si="7"/>
        <v/>
      </c>
      <c r="K26" s="139"/>
      <c r="L26" s="131" t="str">
        <f t="shared" si="8"/>
        <v/>
      </c>
      <c r="M26" s="140"/>
    </row>
    <row r="27" spans="2:13" ht="50.1" customHeight="1">
      <c r="B27" s="71" t="str">
        <f>+IF('PLAN DE ACCIÓN'!C29=0,"",'PLAN DE ACCIÓN'!C29)</f>
        <v/>
      </c>
      <c r="C27" s="21" t="s">
        <v>2488</v>
      </c>
      <c r="D27" s="132"/>
      <c r="E27" s="132"/>
      <c r="F27" s="131" t="str">
        <f t="shared" si="5"/>
        <v/>
      </c>
      <c r="G27" s="138"/>
      <c r="H27" s="130"/>
      <c r="I27" s="69" t="str">
        <f t="shared" si="6"/>
        <v/>
      </c>
      <c r="J27" s="131" t="str">
        <f t="shared" si="7"/>
        <v/>
      </c>
      <c r="K27" s="139"/>
      <c r="L27" s="131" t="str">
        <f t="shared" si="8"/>
        <v/>
      </c>
      <c r="M27" s="140"/>
    </row>
    <row r="28" spans="2:13" ht="50.1" customHeight="1">
      <c r="B28" s="71" t="str">
        <f>+IF('PLAN DE ACCIÓN'!C30=0,"",'PLAN DE ACCIÓN'!C30)</f>
        <v/>
      </c>
      <c r="C28" s="21" t="s">
        <v>2489</v>
      </c>
      <c r="D28" s="132"/>
      <c r="E28" s="132"/>
      <c r="F28" s="131" t="str">
        <f t="shared" si="5"/>
        <v/>
      </c>
      <c r="G28" s="138"/>
      <c r="H28" s="130"/>
      <c r="I28" s="69" t="str">
        <f t="shared" si="6"/>
        <v/>
      </c>
      <c r="J28" s="131" t="str">
        <f t="shared" si="7"/>
        <v/>
      </c>
      <c r="K28" s="139"/>
      <c r="L28" s="131" t="str">
        <f t="shared" si="8"/>
        <v/>
      </c>
      <c r="M28" s="140"/>
    </row>
    <row r="29" spans="2:13" ht="50.1" customHeight="1">
      <c r="B29" s="71" t="str">
        <f>+IF('PLAN DE ACCIÓN'!C31=0,"",'PLAN DE ACCIÓN'!C31)</f>
        <v/>
      </c>
      <c r="C29" s="21" t="s">
        <v>2490</v>
      </c>
      <c r="D29" s="132"/>
      <c r="E29" s="132"/>
      <c r="F29" s="131" t="str">
        <f t="shared" si="5"/>
        <v/>
      </c>
      <c r="G29" s="138"/>
      <c r="H29" s="130"/>
      <c r="I29" s="69" t="str">
        <f t="shared" si="6"/>
        <v/>
      </c>
      <c r="J29" s="131" t="str">
        <f t="shared" si="7"/>
        <v/>
      </c>
      <c r="K29" s="139"/>
      <c r="L29" s="131" t="str">
        <f t="shared" si="8"/>
        <v/>
      </c>
      <c r="M29" s="140"/>
    </row>
    <row r="30" spans="2:13" ht="50.1" customHeight="1">
      <c r="B30" s="71" t="str">
        <f>+IF('PLAN DE ACCIÓN'!C32=0,"",'PLAN DE ACCIÓN'!C32)</f>
        <v/>
      </c>
      <c r="C30" s="21" t="s">
        <v>2491</v>
      </c>
      <c r="D30" s="132"/>
      <c r="E30" s="132"/>
      <c r="F30" s="131" t="str">
        <f t="shared" si="5"/>
        <v/>
      </c>
      <c r="G30" s="138"/>
      <c r="H30" s="130"/>
      <c r="I30" s="69" t="str">
        <f t="shared" si="6"/>
        <v/>
      </c>
      <c r="J30" s="131" t="str">
        <f t="shared" si="7"/>
        <v/>
      </c>
      <c r="K30" s="139"/>
      <c r="L30" s="131" t="str">
        <f t="shared" si="8"/>
        <v/>
      </c>
      <c r="M30" s="140"/>
    </row>
    <row r="31" spans="2:13" ht="50.1" customHeight="1">
      <c r="B31" s="71" t="str">
        <f>+IF('PLAN DE ACCIÓN'!C33=0,"",'PLAN DE ACCIÓN'!C33)</f>
        <v/>
      </c>
      <c r="C31" s="21" t="s">
        <v>2492</v>
      </c>
      <c r="D31" s="132"/>
      <c r="E31" s="132"/>
      <c r="F31" s="131" t="str">
        <f t="shared" si="5"/>
        <v/>
      </c>
      <c r="G31" s="138"/>
      <c r="H31" s="130"/>
      <c r="I31" s="69" t="str">
        <f t="shared" si="6"/>
        <v/>
      </c>
      <c r="J31" s="131" t="str">
        <f t="shared" si="7"/>
        <v/>
      </c>
      <c r="K31" s="139"/>
      <c r="L31" s="131" t="str">
        <f t="shared" si="8"/>
        <v/>
      </c>
      <c r="M31" s="140"/>
    </row>
    <row r="32" spans="2:13" ht="50.1" customHeight="1">
      <c r="B32" s="71" t="str">
        <f>+IF('PLAN DE ACCIÓN'!C34=0,"",'PLAN DE ACCIÓN'!C34)</f>
        <v/>
      </c>
      <c r="C32" s="21" t="s">
        <v>2493</v>
      </c>
      <c r="D32" s="132"/>
      <c r="E32" s="132"/>
      <c r="F32" s="131" t="str">
        <f t="shared" si="5"/>
        <v/>
      </c>
      <c r="G32" s="138"/>
      <c r="H32" s="130"/>
      <c r="I32" s="69" t="str">
        <f t="shared" si="6"/>
        <v/>
      </c>
      <c r="J32" s="131" t="str">
        <f t="shared" si="7"/>
        <v/>
      </c>
      <c r="K32" s="139"/>
      <c r="L32" s="131" t="str">
        <f t="shared" si="8"/>
        <v/>
      </c>
      <c r="M32" s="140"/>
    </row>
    <row r="33" spans="2:13" ht="50.1" customHeight="1">
      <c r="B33" s="71" t="str">
        <f>+IF('PLAN DE ACCIÓN'!C35=0,"",'PLAN DE ACCIÓN'!C35)</f>
        <v/>
      </c>
      <c r="C33" s="21" t="s">
        <v>2494</v>
      </c>
      <c r="D33" s="132"/>
      <c r="E33" s="132"/>
      <c r="F33" s="131" t="str">
        <f t="shared" si="5"/>
        <v/>
      </c>
      <c r="G33" s="138"/>
      <c r="H33" s="130"/>
      <c r="I33" s="69" t="str">
        <f t="shared" si="6"/>
        <v/>
      </c>
      <c r="J33" s="131" t="str">
        <f t="shared" si="7"/>
        <v/>
      </c>
      <c r="K33" s="139"/>
      <c r="L33" s="131" t="str">
        <f t="shared" si="8"/>
        <v/>
      </c>
      <c r="M33" s="140"/>
    </row>
    <row r="34" spans="2:13" ht="50.1" customHeight="1">
      <c r="B34" s="71" t="str">
        <f>+IF('PLAN DE ACCIÓN'!C36=0,"",'PLAN DE ACCIÓN'!C36)</f>
        <v/>
      </c>
      <c r="C34" s="21" t="s">
        <v>2495</v>
      </c>
      <c r="D34" s="132"/>
      <c r="E34" s="132"/>
      <c r="F34" s="131" t="str">
        <f t="shared" si="5"/>
        <v/>
      </c>
      <c r="G34" s="138"/>
      <c r="H34" s="130"/>
      <c r="I34" s="69" t="str">
        <f t="shared" si="6"/>
        <v/>
      </c>
      <c r="J34" s="131" t="str">
        <f t="shared" si="7"/>
        <v/>
      </c>
      <c r="K34" s="139"/>
      <c r="L34" s="131" t="str">
        <f t="shared" si="8"/>
        <v/>
      </c>
      <c r="M34" s="140"/>
    </row>
    <row r="35" spans="2:13" ht="50.1" customHeight="1">
      <c r="B35" s="71" t="str">
        <f>+IF('PLAN DE ACCIÓN'!C37=0,"",'PLAN DE ACCIÓN'!C37)</f>
        <v/>
      </c>
      <c r="C35" s="21" t="s">
        <v>2496</v>
      </c>
      <c r="D35" s="132"/>
      <c r="E35" s="132"/>
      <c r="F35" s="131" t="str">
        <f t="shared" si="5"/>
        <v/>
      </c>
      <c r="G35" s="138"/>
      <c r="H35" s="130"/>
      <c r="I35" s="69" t="str">
        <f t="shared" si="6"/>
        <v/>
      </c>
      <c r="J35" s="131" t="str">
        <f t="shared" si="7"/>
        <v/>
      </c>
      <c r="K35" s="139"/>
      <c r="L35" s="131" t="str">
        <f t="shared" si="8"/>
        <v/>
      </c>
      <c r="M35" s="140"/>
    </row>
    <row r="36" spans="2:13" ht="50.1" customHeight="1">
      <c r="B36" s="71" t="str">
        <f>+IF('PLAN DE ACCIÓN'!C38=0,"",'PLAN DE ACCIÓN'!C38)</f>
        <v/>
      </c>
      <c r="C36" s="21" t="s">
        <v>2497</v>
      </c>
      <c r="D36" s="132"/>
      <c r="E36" s="132"/>
      <c r="F36" s="131" t="str">
        <f t="shared" si="5"/>
        <v/>
      </c>
      <c r="G36" s="138"/>
      <c r="H36" s="130"/>
      <c r="I36" s="69" t="str">
        <f t="shared" si="6"/>
        <v/>
      </c>
      <c r="J36" s="131" t="str">
        <f t="shared" si="7"/>
        <v/>
      </c>
      <c r="K36" s="139"/>
      <c r="L36" s="131" t="str">
        <f t="shared" si="8"/>
        <v/>
      </c>
      <c r="M36" s="140"/>
    </row>
    <row r="37" spans="2:13" ht="50.1" customHeight="1">
      <c r="B37" s="71" t="str">
        <f>+IF('PLAN DE ACCIÓN'!C39=0,"",'PLAN DE ACCIÓN'!C39)</f>
        <v/>
      </c>
      <c r="C37" s="21" t="s">
        <v>2488</v>
      </c>
      <c r="D37" s="132"/>
      <c r="E37" s="132"/>
      <c r="F37" s="131" t="str">
        <f t="shared" si="1"/>
        <v/>
      </c>
      <c r="G37" s="138"/>
      <c r="H37" s="130"/>
      <c r="I37" s="69" t="str">
        <f t="shared" si="2"/>
        <v/>
      </c>
      <c r="J37" s="131" t="str">
        <f t="shared" si="3"/>
        <v/>
      </c>
      <c r="K37" s="139"/>
      <c r="L37" s="131" t="str">
        <f t="shared" si="4"/>
        <v/>
      </c>
      <c r="M37" s="140"/>
    </row>
    <row r="38" spans="2:13">
      <c r="B38" s="38"/>
      <c r="C38" s="38"/>
      <c r="D38" s="38"/>
      <c r="E38" s="38"/>
      <c r="F38" s="38"/>
      <c r="G38" s="38"/>
      <c r="H38" s="38"/>
      <c r="I38" s="38"/>
      <c r="J38" s="38"/>
      <c r="K38" s="38"/>
      <c r="L38" s="38"/>
    </row>
    <row r="39" spans="2:13">
      <c r="B39" s="38"/>
      <c r="C39" s="38"/>
      <c r="D39" s="38"/>
      <c r="E39" s="38"/>
      <c r="F39" s="38"/>
      <c r="G39" s="38"/>
      <c r="H39" s="38"/>
      <c r="I39" s="38"/>
      <c r="J39" s="38"/>
      <c r="K39" s="38"/>
      <c r="L39" s="38"/>
    </row>
    <row r="40" spans="2:13">
      <c r="B40" s="38"/>
      <c r="C40" s="38"/>
      <c r="D40" s="38"/>
      <c r="E40" s="38"/>
      <c r="F40" s="38"/>
      <c r="G40" s="38"/>
      <c r="H40" s="38"/>
      <c r="I40" s="38"/>
      <c r="J40" s="38"/>
      <c r="K40" s="38"/>
      <c r="L40" s="38"/>
    </row>
    <row r="41" spans="2:13">
      <c r="B41" s="38"/>
      <c r="C41" s="38"/>
      <c r="D41" s="38"/>
      <c r="E41" s="38"/>
      <c r="F41" s="38"/>
      <c r="G41" s="38"/>
      <c r="H41" s="38"/>
      <c r="I41" s="38"/>
      <c r="J41" s="38"/>
      <c r="K41" s="38"/>
      <c r="L41" s="38"/>
    </row>
    <row r="42" spans="2:13">
      <c r="B42" s="38"/>
      <c r="C42" s="38"/>
      <c r="D42" s="38"/>
      <c r="E42" s="38"/>
      <c r="F42" s="38"/>
      <c r="G42" s="38"/>
      <c r="H42" s="38"/>
      <c r="I42" s="38"/>
      <c r="J42" s="38"/>
      <c r="K42" s="38"/>
      <c r="L42" s="38"/>
    </row>
    <row r="43" spans="2:13">
      <c r="B43" s="38"/>
      <c r="C43" s="38"/>
      <c r="D43" s="38"/>
      <c r="E43" s="38"/>
      <c r="F43" s="38"/>
      <c r="G43" s="38"/>
      <c r="H43" s="38"/>
      <c r="I43" s="38"/>
      <c r="J43" s="38"/>
      <c r="K43" s="38"/>
      <c r="L43" s="38"/>
    </row>
    <row r="44" spans="2:13">
      <c r="B44" s="38"/>
      <c r="C44" s="38"/>
      <c r="D44" s="38"/>
      <c r="E44" s="38"/>
      <c r="F44" s="38"/>
      <c r="G44" s="38"/>
      <c r="H44" s="38"/>
      <c r="I44" s="38"/>
      <c r="J44" s="38"/>
      <c r="K44" s="38"/>
      <c r="L44" s="38"/>
    </row>
    <row r="45" spans="2:13">
      <c r="B45" s="38"/>
      <c r="C45" s="38"/>
      <c r="D45" s="38"/>
      <c r="E45" s="38"/>
      <c r="F45" s="38"/>
      <c r="G45" s="38"/>
      <c r="H45" s="38"/>
      <c r="I45" s="38"/>
      <c r="J45" s="38"/>
      <c r="K45" s="38"/>
      <c r="L45" s="38"/>
    </row>
    <row r="46" spans="2:13">
      <c r="B46" s="38"/>
      <c r="C46" s="38"/>
      <c r="D46" s="38"/>
      <c r="E46" s="38"/>
      <c r="F46" s="38"/>
      <c r="G46" s="38"/>
      <c r="H46" s="38"/>
      <c r="I46" s="38"/>
      <c r="J46" s="38"/>
      <c r="K46" s="38"/>
      <c r="L46" s="38"/>
    </row>
    <row r="47" spans="2:13">
      <c r="B47" s="38"/>
      <c r="C47" s="38"/>
      <c r="D47" s="38"/>
      <c r="E47" s="38"/>
      <c r="F47" s="38"/>
      <c r="G47" s="38"/>
      <c r="H47" s="38"/>
      <c r="I47" s="38"/>
      <c r="J47" s="38"/>
      <c r="K47" s="38"/>
      <c r="L47" s="38"/>
    </row>
    <row r="48" spans="2:13">
      <c r="B48" s="38"/>
      <c r="C48" s="38"/>
      <c r="D48" s="38"/>
      <c r="E48" s="38"/>
      <c r="F48" s="38"/>
      <c r="G48" s="38"/>
      <c r="H48" s="38"/>
      <c r="I48" s="38"/>
      <c r="J48" s="38"/>
      <c r="K48" s="38"/>
      <c r="L48" s="38"/>
    </row>
    <row r="49" spans="2:12">
      <c r="B49" s="38"/>
      <c r="C49" s="38"/>
      <c r="D49" s="38"/>
      <c r="E49" s="38"/>
      <c r="F49" s="38"/>
      <c r="G49" s="38"/>
      <c r="H49" s="38"/>
      <c r="I49" s="38"/>
      <c r="J49" s="38"/>
      <c r="K49" s="38"/>
      <c r="L49" s="38"/>
    </row>
    <row r="50" spans="2:12">
      <c r="B50" s="38"/>
      <c r="C50" s="38"/>
      <c r="D50" s="38"/>
      <c r="E50" s="38"/>
      <c r="F50" s="38"/>
      <c r="G50" s="38"/>
      <c r="H50" s="38"/>
      <c r="I50" s="38"/>
      <c r="J50" s="38"/>
      <c r="K50" s="38"/>
      <c r="L50" s="38"/>
    </row>
    <row r="51" spans="2:12">
      <c r="B51" s="38"/>
      <c r="C51" s="38"/>
      <c r="D51" s="38"/>
      <c r="E51" s="38"/>
      <c r="F51" s="38"/>
      <c r="G51" s="38"/>
      <c r="H51" s="38"/>
      <c r="I51" s="38"/>
      <c r="J51" s="38"/>
      <c r="K51" s="38"/>
      <c r="L51" s="38"/>
    </row>
    <row r="52" spans="2:12">
      <c r="B52" s="38"/>
      <c r="C52" s="38"/>
      <c r="D52" s="38"/>
      <c r="E52" s="38"/>
      <c r="F52" s="38"/>
      <c r="G52" s="38"/>
      <c r="H52" s="38"/>
      <c r="I52" s="38"/>
      <c r="J52" s="38"/>
      <c r="K52" s="38"/>
      <c r="L52" s="38"/>
    </row>
    <row r="53" spans="2:12">
      <c r="B53" s="38"/>
      <c r="C53" s="38"/>
      <c r="D53" s="38"/>
      <c r="E53" s="38"/>
      <c r="F53" s="38"/>
      <c r="G53" s="38"/>
      <c r="H53" s="38"/>
      <c r="I53" s="38"/>
      <c r="J53" s="38"/>
      <c r="K53" s="38"/>
      <c r="L53" s="38"/>
    </row>
    <row r="54" spans="2:12">
      <c r="B54" s="38"/>
      <c r="C54" s="38"/>
      <c r="D54" s="38"/>
      <c r="E54" s="38"/>
      <c r="F54" s="38"/>
      <c r="G54" s="38"/>
      <c r="H54" s="38"/>
      <c r="I54" s="38"/>
      <c r="J54" s="38"/>
      <c r="K54" s="38"/>
      <c r="L54" s="38"/>
    </row>
    <row r="55" spans="2:12">
      <c r="B55" s="38"/>
      <c r="C55" s="38"/>
      <c r="D55" s="38"/>
      <c r="E55" s="38"/>
      <c r="F55" s="38"/>
      <c r="G55" s="38"/>
      <c r="H55" s="38"/>
      <c r="I55" s="38"/>
      <c r="J55" s="38"/>
      <c r="K55" s="38"/>
      <c r="L55" s="38"/>
    </row>
    <row r="56" spans="2:12">
      <c r="B56" s="38"/>
      <c r="C56" s="38"/>
      <c r="D56" s="38"/>
      <c r="E56" s="38"/>
      <c r="F56" s="38"/>
      <c r="G56" s="38"/>
      <c r="H56" s="38"/>
      <c r="I56" s="38"/>
      <c r="J56" s="38"/>
      <c r="K56" s="38"/>
      <c r="L56" s="38"/>
    </row>
    <row r="57" spans="2:12">
      <c r="B57" s="38"/>
      <c r="C57" s="38"/>
      <c r="D57" s="38"/>
      <c r="E57" s="38"/>
      <c r="F57" s="38"/>
      <c r="G57" s="38"/>
      <c r="H57" s="38"/>
      <c r="I57" s="38"/>
      <c r="J57" s="38"/>
      <c r="K57" s="38"/>
      <c r="L57" s="38"/>
    </row>
    <row r="58" spans="2:12">
      <c r="B58" s="38"/>
      <c r="C58" s="38"/>
      <c r="D58" s="38"/>
      <c r="E58" s="38"/>
      <c r="F58" s="38"/>
      <c r="G58" s="38"/>
      <c r="H58" s="38"/>
      <c r="I58" s="38"/>
      <c r="J58" s="38"/>
      <c r="K58" s="38"/>
      <c r="L58" s="38"/>
    </row>
    <row r="59" spans="2:12">
      <c r="B59" s="38"/>
      <c r="C59" s="38"/>
      <c r="D59" s="38"/>
      <c r="E59" s="38"/>
      <c r="F59" s="38"/>
      <c r="G59" s="38"/>
      <c r="H59" s="38"/>
      <c r="I59" s="38"/>
      <c r="J59" s="38"/>
      <c r="K59" s="38"/>
      <c r="L59" s="38"/>
    </row>
    <row r="60" spans="2:12">
      <c r="B60" s="38"/>
      <c r="C60" s="38"/>
      <c r="D60" s="38"/>
      <c r="E60" s="38"/>
      <c r="F60" s="38"/>
      <c r="G60" s="38"/>
      <c r="H60" s="38"/>
      <c r="I60" s="38"/>
      <c r="J60" s="38"/>
      <c r="K60" s="38"/>
      <c r="L60" s="38"/>
    </row>
    <row r="61" spans="2:12">
      <c r="B61" s="38"/>
      <c r="C61" s="38"/>
      <c r="D61" s="38"/>
      <c r="E61" s="38"/>
      <c r="F61" s="38"/>
      <c r="G61" s="38"/>
      <c r="H61" s="38"/>
      <c r="I61" s="38"/>
      <c r="J61" s="38"/>
      <c r="K61" s="38"/>
      <c r="L61" s="38"/>
    </row>
    <row r="62" spans="2:12">
      <c r="B62" s="38"/>
      <c r="C62" s="38"/>
      <c r="D62" s="38"/>
      <c r="E62" s="38"/>
      <c r="F62" s="38"/>
      <c r="G62" s="38"/>
      <c r="H62" s="38"/>
      <c r="I62" s="38"/>
      <c r="J62" s="38"/>
      <c r="K62" s="38"/>
      <c r="L62" s="38"/>
    </row>
    <row r="63" spans="2:12">
      <c r="B63" s="38"/>
      <c r="C63" s="38"/>
      <c r="D63" s="38"/>
      <c r="E63" s="38"/>
      <c r="F63" s="38"/>
      <c r="G63" s="38"/>
      <c r="H63" s="38"/>
      <c r="I63" s="38"/>
      <c r="J63" s="38"/>
      <c r="K63" s="38"/>
      <c r="L63" s="38"/>
    </row>
    <row r="64" spans="2:12">
      <c r="B64" s="38"/>
      <c r="C64" s="38"/>
      <c r="D64" s="38"/>
      <c r="E64" s="38"/>
      <c r="F64" s="38"/>
      <c r="G64" s="38"/>
      <c r="H64" s="38"/>
      <c r="I64" s="38"/>
      <c r="J64" s="38"/>
      <c r="K64" s="38"/>
      <c r="L64" s="38"/>
    </row>
    <row r="65" spans="2:12">
      <c r="B65" s="38"/>
      <c r="C65" s="38"/>
      <c r="D65" s="38"/>
      <c r="E65" s="38"/>
      <c r="F65" s="38"/>
      <c r="G65" s="38"/>
      <c r="H65" s="38"/>
      <c r="I65" s="38"/>
      <c r="J65" s="38"/>
      <c r="K65" s="38"/>
      <c r="L65" s="38"/>
    </row>
    <row r="66" spans="2:12" hidden="1">
      <c r="B66" s="38"/>
      <c r="C66" s="38"/>
      <c r="D66" s="38"/>
      <c r="E66" s="38"/>
      <c r="F66" s="100" t="str">
        <f>+IFERROR(AVERAGE(F8:F37),"")</f>
        <v/>
      </c>
      <c r="G66" s="100"/>
      <c r="H66" s="100"/>
      <c r="I66" s="100"/>
      <c r="J66" s="100" t="str">
        <f>+IFERROR(AVERAGE(J8:J37),"")</f>
        <v/>
      </c>
      <c r="K66" s="100"/>
      <c r="L66" s="100" t="str">
        <f>+IFERROR(AVERAGE(L8:L37),"")</f>
        <v/>
      </c>
    </row>
    <row r="67" spans="2:12">
      <c r="B67" s="38"/>
      <c r="C67" s="38"/>
      <c r="D67" s="38"/>
      <c r="E67" s="38"/>
      <c r="F67" s="38"/>
      <c r="G67" s="38"/>
      <c r="H67" s="38"/>
      <c r="I67" s="38"/>
      <c r="J67" s="38"/>
      <c r="K67" s="38"/>
      <c r="L67" s="38"/>
    </row>
    <row r="68" spans="2:12">
      <c r="B68" s="64"/>
      <c r="C68" s="64"/>
      <c r="D68" s="64"/>
      <c r="E68" s="64"/>
      <c r="F68" s="64"/>
      <c r="G68" s="64"/>
      <c r="H68" s="64"/>
      <c r="I68" s="64"/>
      <c r="J68" s="64"/>
      <c r="K68" s="64"/>
      <c r="L68" s="64"/>
    </row>
    <row r="69" spans="2:12">
      <c r="B69" s="64"/>
      <c r="C69" s="64"/>
      <c r="D69" s="64"/>
      <c r="E69" s="64"/>
      <c r="F69" s="64"/>
      <c r="G69" s="64"/>
      <c r="H69" s="64"/>
      <c r="I69" s="64"/>
      <c r="J69" s="64"/>
      <c r="K69" s="64"/>
      <c r="L69" s="64"/>
    </row>
  </sheetData>
  <sheetProtection algorithmName="SHA-512" hashValue="Iupmi0wm1o34BRJW6aSzAjNrXeZOeE4fLskZJGIuBHfnpJBuGpQX8qjFCUU1rMH6dJrMpj/Haq+kPZCAKCkQXA==" saltValue="t4Vp/puiSSjS2oiOYsmLrw==" spinCount="100000" sheet="1" objects="1" scenarios="1"/>
  <mergeCells count="6">
    <mergeCell ref="M6:M7"/>
    <mergeCell ref="D5:M5"/>
    <mergeCell ref="B3:D3"/>
    <mergeCell ref="L6:L7"/>
    <mergeCell ref="H6:K6"/>
    <mergeCell ref="D6:G6"/>
  </mergeCells>
  <conditionalFormatting sqref="L8:L3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3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3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37"/>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37"/>
    <dataValidation allowBlank="1" showInputMessage="1" showErrorMessage="1" prompt="Escriba el número de demandas de esa causa registradas al finalizar el año de implementación 2 en eKOGUI." sqref="H7:H37"/>
    <dataValidation allowBlank="1" showInputMessage="1" showErrorMessage="1" prompt="El campo se diligencia automáticamente con la información registrada para el año de implementación 1." sqref="I7:I37"/>
    <dataValidation allowBlank="1" showInputMessage="1" showErrorMessage="1" prompt="Se calcula automáticamente el cambio porcentual en las demandas de esa causa, una vez se ingrese los valores de las demandas para cada año." sqref="K8:K37 F7:F37 J7:J37"/>
    <dataValidation allowBlank="1" showInputMessage="1" showErrorMessage="1" prompt="Escriba el número de demandas de esa causa registradas al finalizar el año de formulación de la política en eKOGUI." sqref="E7:E37"/>
    <dataValidation allowBlank="1" showInputMessage="1" showErrorMessage="1" prompt="Escriba el número de demandas de esa causa registradas al finalizal el año 1 de implementación en eKOGUI." sqref="D7:D37"/>
    <dataValidation allowBlank="1" showInputMessage="1" showErrorMessage="1" prompt="Explique brevemente el resultado" sqref="G7:G37"/>
    <dataValidation allowBlank="1" showInputMessage="1" showErrorMessage="1" prompt="Se calcula automáticamente el porcentaje de avance, una vez se ingresen los valores del numerado y denominador" sqref="K7"/>
    <dataValidation allowBlank="1" showInputMessage="1" showErrorMessage="1" prompt="Se calcula automáticamente, promediando los resultados del año 1 y el año 2" sqref="M6:M7"/>
  </dataValidations>
  <hyperlinks>
    <hyperlink ref="C6" location="'INDICADOR DE IMPACTO'!A1" display="Ayuda"/>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3:AH28"/>
  <sheetViews>
    <sheetView showGridLines="0" showRowColHeaders="0" zoomScaleNormal="100" workbookViewId="0"/>
  </sheetViews>
  <sheetFormatPr baseColWidth="10" defaultRowHeight="15"/>
  <cols>
    <col min="1" max="1" width="5.85546875" customWidth="1"/>
    <col min="2" max="2" width="43" customWidth="1"/>
    <col min="3" max="3" width="35.5703125" customWidth="1"/>
    <col min="4" max="4" width="36.28515625" customWidth="1"/>
    <col min="5" max="5" width="19.7109375" customWidth="1"/>
    <col min="6" max="7" width="18.7109375" customWidth="1"/>
    <col min="8" max="8" width="15.7109375" customWidth="1"/>
  </cols>
  <sheetData>
    <row r="3" spans="1:34" ht="19.5">
      <c r="A3" s="20"/>
      <c r="B3" s="205" t="s">
        <v>2416</v>
      </c>
      <c r="C3" s="185"/>
      <c r="D3" s="185"/>
      <c r="E3" s="185"/>
      <c r="F3" s="225"/>
      <c r="G3" s="225"/>
      <c r="H3" s="225"/>
      <c r="I3" s="225"/>
      <c r="AA3" s="90"/>
      <c r="AB3" s="90"/>
      <c r="AC3" s="90"/>
      <c r="AD3" s="90"/>
      <c r="AE3" s="90"/>
      <c r="AF3" s="90"/>
      <c r="AG3" s="90"/>
      <c r="AH3" s="90"/>
    </row>
    <row r="4" spans="1:34">
      <c r="Z4" s="113" t="s">
        <v>2424</v>
      </c>
      <c r="AA4" s="113">
        <v>20</v>
      </c>
      <c r="AB4" s="113"/>
      <c r="AC4" s="113"/>
      <c r="AD4" s="90"/>
      <c r="AE4" s="90"/>
      <c r="AF4" s="90"/>
      <c r="AG4" s="90"/>
      <c r="AH4" s="90"/>
    </row>
    <row r="5" spans="1:34" ht="15.75">
      <c r="B5" s="84"/>
      <c r="C5" s="85" t="s">
        <v>2420</v>
      </c>
      <c r="D5" s="85" t="s">
        <v>2421</v>
      </c>
      <c r="E5" s="85" t="s">
        <v>2422</v>
      </c>
      <c r="Z5" s="113" t="s">
        <v>2423</v>
      </c>
      <c r="AA5" s="113">
        <v>20</v>
      </c>
      <c r="AB5" s="113"/>
      <c r="AC5" s="113"/>
      <c r="AD5" s="90"/>
      <c r="AE5" s="90"/>
      <c r="AF5" s="90"/>
      <c r="AG5" s="90"/>
      <c r="AH5" s="90"/>
    </row>
    <row r="6" spans="1:34" ht="15.75">
      <c r="B6" s="88" t="s">
        <v>2417</v>
      </c>
      <c r="C6" s="86" t="str">
        <f>+'INDICADOR GESTIÓN - MECANISMO'!J63</f>
        <v/>
      </c>
      <c r="D6" s="86" t="str">
        <f>+'INDICADOR GESTIÓN - MECANISMO'!N63</f>
        <v/>
      </c>
      <c r="E6" s="86" t="str">
        <f>+'INDICADOR GESTIÓN - MECANISMO'!P63</f>
        <v/>
      </c>
      <c r="Z6" s="113" t="s">
        <v>2426</v>
      </c>
      <c r="AA6" s="113">
        <v>20</v>
      </c>
      <c r="AB6" s="113"/>
      <c r="AC6" s="113"/>
      <c r="AD6" s="90"/>
      <c r="AE6" s="90"/>
      <c r="AF6" s="90"/>
      <c r="AG6" s="90"/>
      <c r="AH6" s="90"/>
    </row>
    <row r="7" spans="1:34" ht="15.75">
      <c r="B7" s="88" t="s">
        <v>2418</v>
      </c>
      <c r="C7" s="86" t="str">
        <f>+'INDICADOR DE RESULTADO - MEDIDA'!J56</f>
        <v/>
      </c>
      <c r="D7" s="86" t="str">
        <f>+'INDICADOR DE RESULTADO - MEDIDA'!N56</f>
        <v/>
      </c>
      <c r="E7" s="86" t="str">
        <f>+'INDICADOR DE RESULTADO - MEDIDA'!P56</f>
        <v/>
      </c>
      <c r="Z7" s="113" t="s">
        <v>2425</v>
      </c>
      <c r="AA7" s="113">
        <v>20</v>
      </c>
      <c r="AB7" s="113"/>
      <c r="AC7" s="113"/>
      <c r="AD7" s="90"/>
      <c r="AE7" s="90"/>
      <c r="AF7" s="90"/>
      <c r="AG7" s="90"/>
      <c r="AH7" s="90"/>
    </row>
    <row r="8" spans="1:34" ht="15.75">
      <c r="B8" s="88" t="s">
        <v>2419</v>
      </c>
      <c r="C8" s="87" t="str">
        <f>+'INDICADOR IMPACTO-LITIGIO'!F66</f>
        <v/>
      </c>
      <c r="D8" s="87" t="str">
        <f>+'INDICADOR IMPACTO-LITIGIO'!J66</f>
        <v/>
      </c>
      <c r="E8" s="87" t="str">
        <f>+'INDICADOR IMPACTO-LITIGIO'!L66</f>
        <v/>
      </c>
      <c r="Z8" s="113" t="s">
        <v>2427</v>
      </c>
      <c r="AA8" s="113">
        <v>20</v>
      </c>
      <c r="AB8" s="113"/>
      <c r="AC8" s="113"/>
      <c r="AD8" s="90"/>
      <c r="AE8" s="90"/>
      <c r="AF8" s="90"/>
      <c r="AG8" s="90"/>
      <c r="AH8" s="90"/>
    </row>
    <row r="9" spans="1:34">
      <c r="Z9" s="113" t="s">
        <v>2428</v>
      </c>
      <c r="AA9" s="113">
        <v>100</v>
      </c>
      <c r="AB9" s="113"/>
      <c r="AC9" s="113"/>
      <c r="AD9" s="90"/>
      <c r="AE9" s="90"/>
      <c r="AF9" s="90"/>
      <c r="AG9" s="90"/>
      <c r="AH9" s="90"/>
    </row>
    <row r="10" spans="1:34">
      <c r="C10" s="90"/>
      <c r="Z10" s="113"/>
      <c r="AA10" s="113"/>
      <c r="AB10" s="113"/>
      <c r="AC10" s="113"/>
      <c r="AD10" s="90"/>
      <c r="AE10" s="90"/>
      <c r="AF10" s="90"/>
      <c r="AG10" s="90"/>
      <c r="AH10" s="90"/>
    </row>
    <row r="11" spans="1:34">
      <c r="E11" s="89"/>
      <c r="Z11" s="113" t="s">
        <v>2429</v>
      </c>
      <c r="AA11" s="114" t="e">
        <f>+E6*100</f>
        <v>#VALUE!</v>
      </c>
      <c r="AB11" s="113"/>
      <c r="AC11" s="114" t="e">
        <f>+E7*100</f>
        <v>#VALUE!</v>
      </c>
      <c r="AD11" s="90"/>
      <c r="AE11" s="90"/>
      <c r="AF11" s="90"/>
      <c r="AG11" s="90"/>
      <c r="AH11" s="90"/>
    </row>
    <row r="12" spans="1:34">
      <c r="Z12" s="113"/>
      <c r="AA12" s="113"/>
      <c r="AB12" s="113"/>
      <c r="AC12" s="113"/>
      <c r="AD12" s="90"/>
      <c r="AE12" s="90"/>
      <c r="AF12" s="90"/>
      <c r="AG12" s="90"/>
      <c r="AH12" s="90"/>
    </row>
    <row r="13" spans="1:34">
      <c r="Z13" s="113" t="s">
        <v>2430</v>
      </c>
      <c r="AA13" s="113" t="e">
        <f>AA11-AA14/2</f>
        <v>#VALUE!</v>
      </c>
      <c r="AB13" s="113"/>
      <c r="AC13" s="113" t="e">
        <f>AC11-AC14/2</f>
        <v>#VALUE!</v>
      </c>
      <c r="AD13" s="90"/>
      <c r="AE13" s="90"/>
      <c r="AF13" s="90"/>
      <c r="AG13" s="90"/>
      <c r="AH13" s="90"/>
    </row>
    <row r="14" spans="1:34">
      <c r="Z14" s="113" t="s">
        <v>2431</v>
      </c>
      <c r="AA14" s="113">
        <v>3</v>
      </c>
      <c r="AB14" s="113"/>
      <c r="AC14" s="113">
        <v>3</v>
      </c>
      <c r="AD14" s="90"/>
      <c r="AE14" s="90"/>
      <c r="AF14" s="90"/>
      <c r="AG14" s="90"/>
      <c r="AH14" s="90"/>
    </row>
    <row r="15" spans="1:34">
      <c r="Z15" s="113" t="s">
        <v>2432</v>
      </c>
      <c r="AA15" s="113" t="e">
        <f>SUM(AA4:AA9)-AA13-AA14</f>
        <v>#VALUE!</v>
      </c>
      <c r="AB15" s="113"/>
      <c r="AC15" s="113" t="e">
        <f>SUM(AA4:AA9)-AC13-AC14</f>
        <v>#VALUE!</v>
      </c>
      <c r="AD15" s="90"/>
      <c r="AE15" s="90"/>
      <c r="AF15" s="90"/>
      <c r="AG15" s="90"/>
      <c r="AH15" s="90"/>
    </row>
    <row r="16" spans="1:34">
      <c r="AA16" s="90"/>
      <c r="AB16" s="90"/>
      <c r="AC16" s="90"/>
      <c r="AD16" s="90"/>
      <c r="AE16" s="90"/>
      <c r="AF16" s="90"/>
      <c r="AG16" s="90"/>
      <c r="AH16" s="90"/>
    </row>
    <row r="17" spans="3:34">
      <c r="AA17" s="90"/>
      <c r="AB17" s="90"/>
      <c r="AC17" s="90"/>
      <c r="AD17" s="90"/>
      <c r="AE17" s="90"/>
      <c r="AF17" s="90"/>
      <c r="AG17" s="90"/>
      <c r="AH17" s="90"/>
    </row>
    <row r="18" spans="3:34">
      <c r="AA18" s="90"/>
      <c r="AB18" s="90"/>
      <c r="AC18" s="90"/>
      <c r="AD18" s="90"/>
      <c r="AE18" s="90"/>
      <c r="AF18" s="90"/>
      <c r="AG18" s="90"/>
      <c r="AH18" s="90"/>
    </row>
    <row r="24" spans="3:34" ht="19.5">
      <c r="C24" s="239" t="s">
        <v>2433</v>
      </c>
      <c r="D24" s="239"/>
    </row>
    <row r="26" spans="3:34">
      <c r="C26" s="240" t="str">
        <f>+E8</f>
        <v/>
      </c>
      <c r="D26" s="241"/>
    </row>
    <row r="27" spans="3:34">
      <c r="C27" s="242"/>
      <c r="D27" s="243"/>
    </row>
    <row r="28" spans="3:34">
      <c r="C28" s="244"/>
      <c r="D28" s="245"/>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3:K45"/>
  <sheetViews>
    <sheetView showGridLines="0" showRowColHeaders="0" workbookViewId="0"/>
  </sheetViews>
  <sheetFormatPr baseColWidth="10" defaultRowHeight="15"/>
  <cols>
    <col min="1" max="1" width="5.7109375" customWidth="1"/>
  </cols>
  <sheetData>
    <row r="3" spans="2:11" ht="19.5">
      <c r="B3" s="247" t="s">
        <v>1539</v>
      </c>
      <c r="C3" s="185"/>
      <c r="D3" s="185"/>
      <c r="E3" s="185"/>
      <c r="F3" s="185"/>
      <c r="G3" s="185"/>
      <c r="H3" s="185"/>
      <c r="I3" s="96"/>
      <c r="J3" s="96"/>
      <c r="K3" s="96"/>
    </row>
    <row r="5" spans="2:11">
      <c r="B5" s="197" t="s">
        <v>2376</v>
      </c>
      <c r="C5" s="197"/>
      <c r="D5" s="197"/>
      <c r="E5" s="197"/>
      <c r="F5" s="197"/>
      <c r="G5" s="197"/>
      <c r="H5" s="197"/>
      <c r="I5" s="94"/>
      <c r="J5" s="94"/>
      <c r="K5" s="94"/>
    </row>
    <row r="6" spans="2:11">
      <c r="B6" s="197"/>
      <c r="C6" s="197"/>
      <c r="D6" s="197"/>
      <c r="E6" s="197"/>
      <c r="F6" s="197"/>
      <c r="G6" s="197"/>
      <c r="H6" s="197"/>
      <c r="I6" s="94"/>
      <c r="J6" s="94"/>
      <c r="K6" s="94"/>
    </row>
    <row r="7" spans="2:11">
      <c r="B7" s="39"/>
      <c r="C7" s="39"/>
      <c r="D7" s="39"/>
      <c r="E7" s="39"/>
      <c r="F7" s="39"/>
      <c r="G7" s="39"/>
      <c r="H7" s="39"/>
    </row>
    <row r="8" spans="2:11">
      <c r="B8" s="197" t="s">
        <v>2377</v>
      </c>
      <c r="C8" s="197"/>
      <c r="D8" s="197"/>
      <c r="E8" s="197"/>
      <c r="F8" s="197"/>
      <c r="G8" s="197"/>
      <c r="H8" s="197"/>
      <c r="I8" s="94"/>
      <c r="J8" s="94"/>
      <c r="K8" s="94"/>
    </row>
    <row r="9" spans="2:11">
      <c r="B9" s="133"/>
      <c r="C9" s="133"/>
      <c r="D9" s="133"/>
      <c r="E9" s="133"/>
      <c r="F9" s="133"/>
      <c r="G9" s="133"/>
      <c r="H9" s="133"/>
      <c r="I9" s="110"/>
      <c r="J9" s="110"/>
      <c r="K9" s="110"/>
    </row>
    <row r="10" spans="2:11">
      <c r="B10" s="197" t="s">
        <v>2378</v>
      </c>
      <c r="C10" s="197"/>
      <c r="D10" s="197"/>
      <c r="E10" s="197"/>
      <c r="F10" s="197"/>
      <c r="G10" s="197"/>
      <c r="H10" s="197"/>
      <c r="I10" s="94"/>
      <c r="J10" s="94"/>
      <c r="K10" s="94"/>
    </row>
    <row r="11" spans="2:11">
      <c r="B11" s="133"/>
      <c r="C11" s="133"/>
      <c r="D11" s="133"/>
      <c r="E11" s="133"/>
      <c r="F11" s="133"/>
      <c r="G11" s="133"/>
      <c r="H11" s="133"/>
      <c r="I11" s="110"/>
      <c r="J11" s="110"/>
      <c r="K11" s="110"/>
    </row>
    <row r="12" spans="2:11">
      <c r="B12" s="197" t="s">
        <v>2379</v>
      </c>
      <c r="C12" s="197"/>
      <c r="D12" s="197"/>
      <c r="E12" s="197"/>
      <c r="F12" s="197"/>
      <c r="G12" s="197"/>
      <c r="H12" s="197"/>
      <c r="I12" s="94"/>
      <c r="J12" s="94"/>
      <c r="K12" s="94"/>
    </row>
    <row r="13" spans="2:11">
      <c r="B13" s="133"/>
      <c r="C13" s="133"/>
      <c r="D13" s="133"/>
      <c r="E13" s="133"/>
      <c r="F13" s="133"/>
      <c r="G13" s="133"/>
      <c r="H13" s="133"/>
      <c r="I13" s="110"/>
      <c r="J13" s="110"/>
      <c r="K13" s="110"/>
    </row>
    <row r="14" spans="2:11">
      <c r="B14" s="197" t="s">
        <v>2380</v>
      </c>
      <c r="C14" s="197"/>
      <c r="D14" s="197"/>
      <c r="E14" s="197"/>
      <c r="F14" s="197"/>
      <c r="G14" s="197"/>
      <c r="H14" s="197"/>
      <c r="I14" s="94"/>
      <c r="J14" s="94"/>
      <c r="K14" s="94"/>
    </row>
    <row r="15" spans="2:11">
      <c r="B15" s="133"/>
      <c r="C15" s="133"/>
      <c r="D15" s="133"/>
      <c r="E15" s="133"/>
      <c r="F15" s="133"/>
      <c r="G15" s="133"/>
      <c r="H15" s="133"/>
      <c r="I15" s="110"/>
      <c r="J15" s="110"/>
      <c r="K15" s="110"/>
    </row>
    <row r="16" spans="2:11">
      <c r="B16" s="197" t="s">
        <v>2381</v>
      </c>
      <c r="C16" s="197"/>
      <c r="D16" s="197"/>
      <c r="E16" s="197"/>
      <c r="F16" s="197"/>
      <c r="G16" s="197"/>
      <c r="H16" s="197"/>
      <c r="I16" s="94"/>
      <c r="J16" s="94"/>
      <c r="K16" s="94"/>
    </row>
    <row r="17" spans="2:11">
      <c r="B17" s="133"/>
      <c r="C17" s="133"/>
      <c r="D17" s="133"/>
      <c r="E17" s="133"/>
      <c r="F17" s="133"/>
      <c r="G17" s="133"/>
      <c r="H17" s="133"/>
      <c r="I17" s="110"/>
      <c r="J17" s="110"/>
      <c r="K17" s="110"/>
    </row>
    <row r="18" spans="2:11">
      <c r="B18" s="197" t="s">
        <v>2382</v>
      </c>
      <c r="C18" s="197"/>
      <c r="D18" s="197"/>
      <c r="E18" s="197"/>
      <c r="F18" s="197"/>
      <c r="G18" s="197"/>
      <c r="H18" s="197"/>
      <c r="I18" s="94"/>
      <c r="J18" s="94"/>
      <c r="K18" s="94"/>
    </row>
    <row r="19" spans="2:11">
      <c r="B19" s="133"/>
      <c r="C19" s="133"/>
      <c r="D19" s="133"/>
      <c r="E19" s="133"/>
      <c r="F19" s="133"/>
      <c r="G19" s="133"/>
      <c r="H19" s="133"/>
      <c r="I19" s="110"/>
      <c r="J19" s="110"/>
      <c r="K19" s="110"/>
    </row>
    <row r="20" spans="2:11">
      <c r="B20" s="197" t="s">
        <v>2383</v>
      </c>
      <c r="C20" s="197"/>
      <c r="D20" s="197"/>
      <c r="E20" s="197"/>
      <c r="F20" s="197"/>
      <c r="G20" s="197"/>
      <c r="H20" s="197"/>
      <c r="I20" s="94"/>
      <c r="J20" s="94"/>
      <c r="K20" s="94"/>
    </row>
    <row r="22" spans="2:11">
      <c r="B22" s="248" t="s">
        <v>2468</v>
      </c>
      <c r="C22" s="198"/>
      <c r="D22" s="198"/>
      <c r="E22" s="198"/>
      <c r="F22" s="198"/>
      <c r="G22" s="198"/>
      <c r="H22" s="198"/>
    </row>
    <row r="23" spans="2:11">
      <c r="B23" s="198"/>
      <c r="C23" s="198"/>
      <c r="D23" s="198"/>
      <c r="E23" s="198"/>
      <c r="F23" s="198"/>
      <c r="G23" s="198"/>
      <c r="H23" s="198"/>
    </row>
    <row r="45" spans="5:6" ht="26.25">
      <c r="E45" s="246"/>
      <c r="F45" s="246"/>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hyperlink ref="E45:F45" location="'INSTRUCCIONES II'!A5" display="Siguiente"/>
    <hyperlink ref="E45" location="'INSTRUCCIONES 2'!A1" display="Siguiente"/>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3:I7"/>
  <sheetViews>
    <sheetView showGridLines="0" showRowColHeaders="0" workbookViewId="0"/>
  </sheetViews>
  <sheetFormatPr baseColWidth="10" defaultRowHeight="15"/>
  <cols>
    <col min="1" max="1" width="5.7109375" customWidth="1"/>
  </cols>
  <sheetData>
    <row r="3" spans="2:9" ht="19.5">
      <c r="B3" s="155" t="s">
        <v>1540</v>
      </c>
      <c r="C3" s="155"/>
      <c r="D3" s="155"/>
      <c r="E3" s="155"/>
      <c r="F3" s="155"/>
      <c r="G3" s="177"/>
      <c r="H3" s="177"/>
      <c r="I3" s="115"/>
    </row>
    <row r="4" spans="2:9">
      <c r="B4" s="102"/>
      <c r="C4" s="102"/>
      <c r="D4" s="102"/>
      <c r="E4" s="102"/>
      <c r="F4" s="102"/>
      <c r="G4" s="38"/>
      <c r="H4" s="39"/>
      <c r="I4" s="39"/>
    </row>
    <row r="5" spans="2:9">
      <c r="B5" s="39" t="s">
        <v>2436</v>
      </c>
    </row>
    <row r="6" spans="2:9">
      <c r="B6" s="39"/>
    </row>
    <row r="7" spans="2:9">
      <c r="B7" s="39" t="s">
        <v>2437</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3:H11"/>
  <sheetViews>
    <sheetView showGridLines="0" showRowColHeaders="0" workbookViewId="0"/>
  </sheetViews>
  <sheetFormatPr baseColWidth="10" defaultRowHeight="15"/>
  <cols>
    <col min="1" max="1" width="5.7109375" customWidth="1"/>
  </cols>
  <sheetData>
    <row r="3" spans="2:8" ht="19.5">
      <c r="B3" s="155" t="s">
        <v>2463</v>
      </c>
      <c r="C3" s="155"/>
      <c r="D3" s="155"/>
      <c r="E3" s="155"/>
      <c r="F3" s="155"/>
      <c r="G3" s="177"/>
      <c r="H3" s="177"/>
    </row>
    <row r="5" spans="2:8">
      <c r="B5" s="176" t="s">
        <v>2441</v>
      </c>
      <c r="C5" s="176"/>
      <c r="D5" s="176"/>
      <c r="E5" s="176"/>
      <c r="F5" s="176"/>
      <c r="G5" s="249"/>
      <c r="H5" s="249"/>
    </row>
    <row r="6" spans="2:8">
      <c r="B6" s="176"/>
      <c r="C6" s="176"/>
      <c r="D6" s="176"/>
      <c r="E6" s="176"/>
      <c r="F6" s="176"/>
      <c r="G6" s="249"/>
      <c r="H6" s="249"/>
    </row>
    <row r="7" spans="2:8">
      <c r="B7" s="176"/>
      <c r="C7" s="176"/>
      <c r="D7" s="176"/>
      <c r="E7" s="176"/>
      <c r="F7" s="176"/>
      <c r="G7" s="249"/>
      <c r="H7" s="249"/>
    </row>
    <row r="8" spans="2:8">
      <c r="B8" s="176"/>
      <c r="C8" s="176"/>
      <c r="D8" s="176"/>
      <c r="E8" s="176"/>
      <c r="F8" s="176"/>
      <c r="G8" s="249"/>
      <c r="H8" s="249"/>
    </row>
    <row r="9" spans="2:8">
      <c r="B9" s="176"/>
      <c r="C9" s="176"/>
      <c r="D9" s="176"/>
      <c r="E9" s="176"/>
      <c r="F9" s="176"/>
      <c r="G9" s="249"/>
      <c r="H9" s="249"/>
    </row>
    <row r="10" spans="2:8">
      <c r="B10" s="176"/>
      <c r="C10" s="176"/>
      <c r="D10" s="176"/>
      <c r="E10" s="176"/>
      <c r="F10" s="176"/>
      <c r="G10" s="249"/>
      <c r="H10" s="249"/>
    </row>
    <row r="11" spans="2:8">
      <c r="B11" s="176"/>
      <c r="C11" s="176"/>
      <c r="D11" s="176"/>
      <c r="E11" s="176"/>
      <c r="F11" s="176"/>
      <c r="G11" s="249"/>
      <c r="H11" s="249"/>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D274"/>
  <sheetViews>
    <sheetView showGridLines="0" topLeftCell="C1" workbookViewId="0">
      <selection activeCell="C3" sqref="C3:C274"/>
    </sheetView>
  </sheetViews>
  <sheetFormatPr baseColWidth="10" defaultRowHeight="15"/>
  <cols>
    <col min="1" max="1" width="11.42578125" style="39"/>
    <col min="2" max="2" width="15.85546875" style="39" customWidth="1"/>
    <col min="3" max="3" width="188.85546875" style="39" bestFit="1" customWidth="1"/>
    <col min="4" max="4" width="24.28515625" style="39" bestFit="1" customWidth="1"/>
    <col min="5" max="16384" width="11.42578125" style="39"/>
  </cols>
  <sheetData>
    <row r="2" spans="2:4">
      <c r="B2" s="44" t="s">
        <v>2360</v>
      </c>
      <c r="C2" s="45" t="s">
        <v>2361</v>
      </c>
      <c r="D2" s="46" t="s">
        <v>2362</v>
      </c>
    </row>
    <row r="3" spans="2:4">
      <c r="B3" s="47" t="s">
        <v>1553</v>
      </c>
      <c r="C3" s="48" t="s">
        <v>1554</v>
      </c>
      <c r="D3" s="49" t="s">
        <v>1450</v>
      </c>
    </row>
    <row r="4" spans="2:4">
      <c r="B4" s="47" t="s">
        <v>2351</v>
      </c>
      <c r="C4" s="48" t="s">
        <v>2352</v>
      </c>
      <c r="D4" s="49" t="s">
        <v>2353</v>
      </c>
    </row>
    <row r="5" spans="2:4">
      <c r="B5" s="47" t="s">
        <v>1555</v>
      </c>
      <c r="C5" s="48" t="s">
        <v>1556</v>
      </c>
      <c r="D5" s="49" t="s">
        <v>1557</v>
      </c>
    </row>
    <row r="6" spans="2:4">
      <c r="B6" s="47" t="s">
        <v>1558</v>
      </c>
      <c r="C6" s="48" t="s">
        <v>1559</v>
      </c>
      <c r="D6" s="49" t="s">
        <v>1560</v>
      </c>
    </row>
    <row r="7" spans="2:4">
      <c r="B7" s="47" t="s">
        <v>1561</v>
      </c>
      <c r="C7" s="48" t="s">
        <v>1562</v>
      </c>
      <c r="D7" s="49" t="s">
        <v>1563</v>
      </c>
    </row>
    <row r="8" spans="2:4">
      <c r="B8" s="47" t="s">
        <v>1564</v>
      </c>
      <c r="C8" s="48" t="s">
        <v>1565</v>
      </c>
      <c r="D8" s="49" t="s">
        <v>1566</v>
      </c>
    </row>
    <row r="9" spans="2:4">
      <c r="B9" s="47" t="s">
        <v>1567</v>
      </c>
      <c r="C9" s="48" t="s">
        <v>1568</v>
      </c>
      <c r="D9" s="49" t="s">
        <v>1569</v>
      </c>
    </row>
    <row r="10" spans="2:4">
      <c r="B10" s="47" t="s">
        <v>1570</v>
      </c>
      <c r="C10" s="48" t="s">
        <v>1571</v>
      </c>
      <c r="D10" s="49" t="s">
        <v>1572</v>
      </c>
    </row>
    <row r="11" spans="2:4">
      <c r="B11" s="47" t="s">
        <v>1573</v>
      </c>
      <c r="C11" s="48" t="s">
        <v>1574</v>
      </c>
      <c r="D11" s="49" t="s">
        <v>1575</v>
      </c>
    </row>
    <row r="12" spans="2:4">
      <c r="B12" s="47" t="s">
        <v>1576</v>
      </c>
      <c r="C12" s="48" t="s">
        <v>1577</v>
      </c>
      <c r="D12" s="49" t="s">
        <v>1578</v>
      </c>
    </row>
    <row r="13" spans="2:4">
      <c r="B13" s="47" t="s">
        <v>2354</v>
      </c>
      <c r="C13" s="48" t="s">
        <v>2355</v>
      </c>
      <c r="D13" s="49" t="s">
        <v>2356</v>
      </c>
    </row>
    <row r="14" spans="2:4">
      <c r="B14" s="47" t="s">
        <v>1579</v>
      </c>
      <c r="C14" s="48" t="s">
        <v>1580</v>
      </c>
      <c r="D14" s="49" t="s">
        <v>1581</v>
      </c>
    </row>
    <row r="15" spans="2:4">
      <c r="B15" s="47" t="s">
        <v>1582</v>
      </c>
      <c r="C15" s="48" t="s">
        <v>1583</v>
      </c>
      <c r="D15" s="49" t="s">
        <v>1584</v>
      </c>
    </row>
    <row r="16" spans="2:4">
      <c r="B16" s="47" t="s">
        <v>1585</v>
      </c>
      <c r="C16" s="48" t="s">
        <v>1586</v>
      </c>
      <c r="D16" s="49" t="s">
        <v>1587</v>
      </c>
    </row>
    <row r="17" spans="2:4">
      <c r="B17" s="47" t="s">
        <v>1588</v>
      </c>
      <c r="C17" s="48" t="s">
        <v>1589</v>
      </c>
      <c r="D17" s="49" t="s">
        <v>1590</v>
      </c>
    </row>
    <row r="18" spans="2:4">
      <c r="B18" s="47" t="s">
        <v>1591</v>
      </c>
      <c r="C18" s="48" t="s">
        <v>1592</v>
      </c>
      <c r="D18" s="49" t="s">
        <v>1593</v>
      </c>
    </row>
    <row r="19" spans="2:4">
      <c r="B19" s="47" t="s">
        <v>1594</v>
      </c>
      <c r="C19" s="48" t="s">
        <v>1595</v>
      </c>
      <c r="D19" s="49" t="s">
        <v>1596</v>
      </c>
    </row>
    <row r="20" spans="2:4">
      <c r="B20" s="47" t="s">
        <v>1597</v>
      </c>
      <c r="C20" s="48" t="s">
        <v>1598</v>
      </c>
      <c r="D20" s="49" t="s">
        <v>1599</v>
      </c>
    </row>
    <row r="21" spans="2:4">
      <c r="B21" s="47" t="s">
        <v>1600</v>
      </c>
      <c r="C21" s="48" t="s">
        <v>1601</v>
      </c>
      <c r="D21" s="49" t="s">
        <v>1602</v>
      </c>
    </row>
    <row r="22" spans="2:4">
      <c r="B22" s="47" t="s">
        <v>1603</v>
      </c>
      <c r="C22" s="48" t="s">
        <v>1604</v>
      </c>
      <c r="D22" s="49" t="s">
        <v>1605</v>
      </c>
    </row>
    <row r="23" spans="2:4">
      <c r="B23" s="47" t="s">
        <v>1606</v>
      </c>
      <c r="C23" s="48" t="s">
        <v>1607</v>
      </c>
      <c r="D23" s="49" t="s">
        <v>1608</v>
      </c>
    </row>
    <row r="24" spans="2:4">
      <c r="B24" s="47" t="s">
        <v>1609</v>
      </c>
      <c r="C24" s="48" t="s">
        <v>1610</v>
      </c>
      <c r="D24" s="49" t="s">
        <v>1611</v>
      </c>
    </row>
    <row r="25" spans="2:4">
      <c r="B25" s="47" t="s">
        <v>1612</v>
      </c>
      <c r="C25" s="48" t="s">
        <v>1613</v>
      </c>
      <c r="D25" s="49" t="s">
        <v>1614</v>
      </c>
    </row>
    <row r="26" spans="2:4">
      <c r="B26" s="47" t="s">
        <v>1615</v>
      </c>
      <c r="C26" s="48" t="s">
        <v>1616</v>
      </c>
      <c r="D26" s="49" t="s">
        <v>1617</v>
      </c>
    </row>
    <row r="27" spans="2:4">
      <c r="B27" s="47" t="s">
        <v>1618</v>
      </c>
      <c r="C27" s="48" t="s">
        <v>1619</v>
      </c>
      <c r="D27" s="49" t="s">
        <v>1620</v>
      </c>
    </row>
    <row r="28" spans="2:4">
      <c r="B28" s="47" t="s">
        <v>1621</v>
      </c>
      <c r="C28" s="48" t="s">
        <v>1622</v>
      </c>
      <c r="D28" s="49" t="s">
        <v>1623</v>
      </c>
    </row>
    <row r="29" spans="2:4">
      <c r="B29" s="47" t="s">
        <v>1624</v>
      </c>
      <c r="C29" s="48" t="s">
        <v>1625</v>
      </c>
      <c r="D29" s="49" t="s">
        <v>1626</v>
      </c>
    </row>
    <row r="30" spans="2:4">
      <c r="B30" s="47" t="s">
        <v>1627</v>
      </c>
      <c r="C30" s="48" t="s">
        <v>1628</v>
      </c>
      <c r="D30" s="49" t="s">
        <v>1629</v>
      </c>
    </row>
    <row r="31" spans="2:4">
      <c r="B31" s="47" t="s">
        <v>1630</v>
      </c>
      <c r="C31" s="48" t="s">
        <v>1631</v>
      </c>
      <c r="D31" s="49" t="s">
        <v>1632</v>
      </c>
    </row>
    <row r="32" spans="2:4">
      <c r="B32" s="47" t="s">
        <v>1633</v>
      </c>
      <c r="C32" s="48" t="s">
        <v>1634</v>
      </c>
      <c r="D32" s="49" t="s">
        <v>1635</v>
      </c>
    </row>
    <row r="33" spans="2:4">
      <c r="B33" s="47" t="s">
        <v>1636</v>
      </c>
      <c r="C33" s="48" t="s">
        <v>1637</v>
      </c>
      <c r="D33" s="49" t="s">
        <v>1638</v>
      </c>
    </row>
    <row r="34" spans="2:4">
      <c r="B34" s="47" t="s">
        <v>1639</v>
      </c>
      <c r="C34" s="48" t="s">
        <v>1640</v>
      </c>
      <c r="D34" s="49" t="s">
        <v>1641</v>
      </c>
    </row>
    <row r="35" spans="2:4">
      <c r="B35" s="47" t="s">
        <v>1642</v>
      </c>
      <c r="C35" s="48" t="s">
        <v>1643</v>
      </c>
      <c r="D35" s="49" t="s">
        <v>1644</v>
      </c>
    </row>
    <row r="36" spans="2:4">
      <c r="B36" s="47" t="s">
        <v>2363</v>
      </c>
      <c r="C36" s="48" t="s">
        <v>1645</v>
      </c>
      <c r="D36" s="49" t="s">
        <v>1646</v>
      </c>
    </row>
    <row r="37" spans="2:4">
      <c r="B37" s="47" t="s">
        <v>1647</v>
      </c>
      <c r="C37" s="48" t="s">
        <v>1648</v>
      </c>
      <c r="D37" s="49" t="s">
        <v>1649</v>
      </c>
    </row>
    <row r="38" spans="2:4">
      <c r="B38" s="47" t="s">
        <v>2364</v>
      </c>
      <c r="C38" s="48" t="s">
        <v>1650</v>
      </c>
      <c r="D38" s="49" t="s">
        <v>1651</v>
      </c>
    </row>
    <row r="39" spans="2:4">
      <c r="B39" s="47" t="s">
        <v>1652</v>
      </c>
      <c r="C39" s="48" t="s">
        <v>1653</v>
      </c>
      <c r="D39" s="49" t="s">
        <v>1654</v>
      </c>
    </row>
    <row r="40" spans="2:4">
      <c r="B40" s="47" t="s">
        <v>1655</v>
      </c>
      <c r="C40" s="48" t="s">
        <v>1656</v>
      </c>
      <c r="D40" s="49" t="s">
        <v>1657</v>
      </c>
    </row>
    <row r="41" spans="2:4">
      <c r="B41" s="47" t="s">
        <v>1658</v>
      </c>
      <c r="C41" s="48" t="s">
        <v>1659</v>
      </c>
      <c r="D41" s="49" t="s">
        <v>1660</v>
      </c>
    </row>
    <row r="42" spans="2:4">
      <c r="B42" s="47" t="s">
        <v>1661</v>
      </c>
      <c r="C42" s="48" t="s">
        <v>1662</v>
      </c>
      <c r="D42" s="49" t="s">
        <v>1663</v>
      </c>
    </row>
    <row r="43" spans="2:4">
      <c r="B43" s="47" t="s">
        <v>1664</v>
      </c>
      <c r="C43" s="48" t="s">
        <v>1665</v>
      </c>
      <c r="D43" s="49" t="s">
        <v>1666</v>
      </c>
    </row>
    <row r="44" spans="2:4">
      <c r="B44" s="47" t="s">
        <v>1667</v>
      </c>
      <c r="C44" s="48" t="s">
        <v>1668</v>
      </c>
      <c r="D44" s="49" t="s">
        <v>1669</v>
      </c>
    </row>
    <row r="45" spans="2:4">
      <c r="B45" s="47" t="s">
        <v>1670</v>
      </c>
      <c r="C45" s="48" t="s">
        <v>1671</v>
      </c>
      <c r="D45" s="49" t="s">
        <v>1672</v>
      </c>
    </row>
    <row r="46" spans="2:4">
      <c r="B46" s="47" t="s">
        <v>1673</v>
      </c>
      <c r="C46" s="48" t="s">
        <v>1674</v>
      </c>
      <c r="D46" s="49" t="s">
        <v>1675</v>
      </c>
    </row>
    <row r="47" spans="2:4">
      <c r="B47" s="47" t="s">
        <v>1676</v>
      </c>
      <c r="C47" s="48" t="s">
        <v>1677</v>
      </c>
      <c r="D47" s="49" t="s">
        <v>1678</v>
      </c>
    </row>
    <row r="48" spans="2:4">
      <c r="B48" s="47" t="s">
        <v>1679</v>
      </c>
      <c r="C48" s="48" t="s">
        <v>1680</v>
      </c>
      <c r="D48" s="49" t="s">
        <v>1681</v>
      </c>
    </row>
    <row r="49" spans="2:4">
      <c r="B49" s="47" t="s">
        <v>2348</v>
      </c>
      <c r="C49" s="48" t="s">
        <v>2349</v>
      </c>
      <c r="D49" s="49" t="s">
        <v>2350</v>
      </c>
    </row>
    <row r="50" spans="2:4">
      <c r="B50" s="47" t="s">
        <v>1682</v>
      </c>
      <c r="C50" s="48" t="s">
        <v>1683</v>
      </c>
      <c r="D50" s="49" t="s">
        <v>1684</v>
      </c>
    </row>
    <row r="51" spans="2:4">
      <c r="B51" s="47" t="s">
        <v>1685</v>
      </c>
      <c r="C51" s="48" t="s">
        <v>1686</v>
      </c>
      <c r="D51" s="49" t="s">
        <v>1687</v>
      </c>
    </row>
    <row r="52" spans="2:4">
      <c r="B52" s="47" t="s">
        <v>1688</v>
      </c>
      <c r="C52" s="48" t="s">
        <v>1689</v>
      </c>
      <c r="D52" s="49" t="s">
        <v>1690</v>
      </c>
    </row>
    <row r="53" spans="2:4">
      <c r="B53" s="47" t="s">
        <v>1691</v>
      </c>
      <c r="C53" s="48" t="s">
        <v>1692</v>
      </c>
      <c r="D53" s="49" t="s">
        <v>1693</v>
      </c>
    </row>
    <row r="54" spans="2:4">
      <c r="B54" s="47" t="s">
        <v>1694</v>
      </c>
      <c r="C54" s="48" t="s">
        <v>1695</v>
      </c>
      <c r="D54" s="49" t="s">
        <v>1696</v>
      </c>
    </row>
    <row r="55" spans="2:4">
      <c r="B55" s="47" t="s">
        <v>1697</v>
      </c>
      <c r="C55" s="48" t="s">
        <v>1698</v>
      </c>
      <c r="D55" s="49" t="s">
        <v>1699</v>
      </c>
    </row>
    <row r="56" spans="2:4">
      <c r="B56" s="47" t="s">
        <v>1700</v>
      </c>
      <c r="C56" s="48" t="s">
        <v>1701</v>
      </c>
      <c r="D56" s="49" t="s">
        <v>1702</v>
      </c>
    </row>
    <row r="57" spans="2:4">
      <c r="B57" s="47" t="s">
        <v>1703</v>
      </c>
      <c r="C57" s="48" t="s">
        <v>1704</v>
      </c>
      <c r="D57" s="49" t="s">
        <v>1705</v>
      </c>
    </row>
    <row r="58" spans="2:4">
      <c r="B58" s="47" t="s">
        <v>1706</v>
      </c>
      <c r="C58" s="48" t="s">
        <v>1707</v>
      </c>
      <c r="D58" s="49" t="s">
        <v>1708</v>
      </c>
    </row>
    <row r="59" spans="2:4">
      <c r="B59" s="47" t="s">
        <v>1709</v>
      </c>
      <c r="C59" s="48" t="s">
        <v>1710</v>
      </c>
      <c r="D59" s="49" t="s">
        <v>1711</v>
      </c>
    </row>
    <row r="60" spans="2:4">
      <c r="B60" s="47" t="s">
        <v>1712</v>
      </c>
      <c r="C60" s="48" t="s">
        <v>1713</v>
      </c>
      <c r="D60" s="49" t="s">
        <v>1714</v>
      </c>
    </row>
    <row r="61" spans="2:4">
      <c r="B61" s="47" t="s">
        <v>1715</v>
      </c>
      <c r="C61" s="48" t="s">
        <v>1716</v>
      </c>
      <c r="D61" s="49" t="s">
        <v>1717</v>
      </c>
    </row>
    <row r="62" spans="2:4">
      <c r="B62" s="47" t="s">
        <v>1718</v>
      </c>
      <c r="C62" s="48" t="s">
        <v>1719</v>
      </c>
      <c r="D62" s="49" t="s">
        <v>1720</v>
      </c>
    </row>
    <row r="63" spans="2:4">
      <c r="B63" s="47" t="s">
        <v>1721</v>
      </c>
      <c r="C63" s="48" t="s">
        <v>1722</v>
      </c>
      <c r="D63" s="49" t="s">
        <v>1723</v>
      </c>
    </row>
    <row r="64" spans="2:4">
      <c r="B64" s="47" t="s">
        <v>1724</v>
      </c>
      <c r="C64" s="48" t="s">
        <v>1725</v>
      </c>
      <c r="D64" s="49" t="s">
        <v>1726</v>
      </c>
    </row>
    <row r="65" spans="2:4">
      <c r="B65" s="47" t="s">
        <v>1727</v>
      </c>
      <c r="C65" s="48" t="s">
        <v>1728</v>
      </c>
      <c r="D65" s="49" t="s">
        <v>1729</v>
      </c>
    </row>
    <row r="66" spans="2:4">
      <c r="B66" s="47" t="s">
        <v>1730</v>
      </c>
      <c r="C66" s="48" t="s">
        <v>1731</v>
      </c>
      <c r="D66" s="49" t="s">
        <v>1732</v>
      </c>
    </row>
    <row r="67" spans="2:4">
      <c r="B67" s="47" t="s">
        <v>1733</v>
      </c>
      <c r="C67" s="48" t="s">
        <v>1734</v>
      </c>
      <c r="D67" s="49" t="s">
        <v>1735</v>
      </c>
    </row>
    <row r="68" spans="2:4">
      <c r="B68" s="47" t="s">
        <v>1736</v>
      </c>
      <c r="C68" s="48" t="s">
        <v>1737</v>
      </c>
      <c r="D68" s="49" t="s">
        <v>1738</v>
      </c>
    </row>
    <row r="69" spans="2:4">
      <c r="B69" s="47" t="s">
        <v>1739</v>
      </c>
      <c r="C69" s="48" t="s">
        <v>1740</v>
      </c>
      <c r="D69" s="49" t="s">
        <v>1741</v>
      </c>
    </row>
    <row r="70" spans="2:4">
      <c r="B70" s="47" t="s">
        <v>1742</v>
      </c>
      <c r="C70" s="48" t="s">
        <v>1743</v>
      </c>
      <c r="D70" s="49" t="s">
        <v>1744</v>
      </c>
    </row>
    <row r="71" spans="2:4">
      <c r="B71" s="47" t="s">
        <v>1745</v>
      </c>
      <c r="C71" s="48" t="s">
        <v>1746</v>
      </c>
      <c r="D71" s="49" t="s">
        <v>1747</v>
      </c>
    </row>
    <row r="72" spans="2:4">
      <c r="B72" s="47" t="s">
        <v>1748</v>
      </c>
      <c r="C72" s="48" t="s">
        <v>1749</v>
      </c>
      <c r="D72" s="49" t="s">
        <v>1750</v>
      </c>
    </row>
    <row r="73" spans="2:4">
      <c r="B73" s="47" t="s">
        <v>1751</v>
      </c>
      <c r="C73" s="48" t="s">
        <v>1752</v>
      </c>
      <c r="D73" s="49" t="s">
        <v>1753</v>
      </c>
    </row>
    <row r="74" spans="2:4">
      <c r="B74" s="47" t="s">
        <v>1754</v>
      </c>
      <c r="C74" s="48" t="s">
        <v>1755</v>
      </c>
      <c r="D74" s="49" t="s">
        <v>1756</v>
      </c>
    </row>
    <row r="75" spans="2:4">
      <c r="B75" s="47" t="s">
        <v>1757</v>
      </c>
      <c r="C75" s="48" t="s">
        <v>1758</v>
      </c>
      <c r="D75" s="49" t="s">
        <v>1759</v>
      </c>
    </row>
    <row r="76" spans="2:4">
      <c r="B76" s="47" t="s">
        <v>1760</v>
      </c>
      <c r="C76" s="48" t="s">
        <v>1761</v>
      </c>
      <c r="D76" s="49" t="s">
        <v>1762</v>
      </c>
    </row>
    <row r="77" spans="2:4">
      <c r="B77" s="47" t="s">
        <v>1763</v>
      </c>
      <c r="C77" s="48" t="s">
        <v>1764</v>
      </c>
      <c r="D77" s="49" t="s">
        <v>1765</v>
      </c>
    </row>
    <row r="78" spans="2:4">
      <c r="B78" s="47" t="s">
        <v>1766</v>
      </c>
      <c r="C78" s="48" t="s">
        <v>1767</v>
      </c>
      <c r="D78" s="49" t="s">
        <v>1768</v>
      </c>
    </row>
    <row r="79" spans="2:4">
      <c r="B79" s="47" t="s">
        <v>1769</v>
      </c>
      <c r="C79" s="48" t="s">
        <v>1770</v>
      </c>
      <c r="D79" s="49" t="s">
        <v>1771</v>
      </c>
    </row>
    <row r="80" spans="2:4">
      <c r="B80" s="47" t="s">
        <v>1772</v>
      </c>
      <c r="C80" s="48" t="s">
        <v>1773</v>
      </c>
      <c r="D80" s="49" t="s">
        <v>1774</v>
      </c>
    </row>
    <row r="81" spans="2:4">
      <c r="B81" s="47" t="s">
        <v>1775</v>
      </c>
      <c r="C81" s="48" t="s">
        <v>1776</v>
      </c>
      <c r="D81" s="49" t="s">
        <v>1777</v>
      </c>
    </row>
    <row r="82" spans="2:4">
      <c r="B82" s="47" t="s">
        <v>1778</v>
      </c>
      <c r="C82" s="48" t="s">
        <v>1779</v>
      </c>
      <c r="D82" s="49" t="s">
        <v>1780</v>
      </c>
    </row>
    <row r="83" spans="2:4">
      <c r="B83" s="47" t="s">
        <v>1781</v>
      </c>
      <c r="C83" s="48" t="s">
        <v>1782</v>
      </c>
      <c r="D83" s="49" t="s">
        <v>1783</v>
      </c>
    </row>
    <row r="84" spans="2:4">
      <c r="B84" s="47" t="s">
        <v>1784</v>
      </c>
      <c r="C84" s="48" t="s">
        <v>1785</v>
      </c>
      <c r="D84" s="49" t="s">
        <v>1786</v>
      </c>
    </row>
    <row r="85" spans="2:4">
      <c r="B85" s="47" t="s">
        <v>2365</v>
      </c>
      <c r="C85" s="48" t="s">
        <v>1787</v>
      </c>
      <c r="D85" s="49" t="s">
        <v>1788</v>
      </c>
    </row>
    <row r="86" spans="2:4">
      <c r="B86" s="47" t="s">
        <v>1789</v>
      </c>
      <c r="C86" s="48" t="s">
        <v>1790</v>
      </c>
      <c r="D86" s="49" t="s">
        <v>1791</v>
      </c>
    </row>
    <row r="87" spans="2:4">
      <c r="B87" s="47" t="s">
        <v>1792</v>
      </c>
      <c r="C87" s="48" t="s">
        <v>1793</v>
      </c>
      <c r="D87" s="49" t="s">
        <v>1794</v>
      </c>
    </row>
    <row r="88" spans="2:4">
      <c r="B88" s="47" t="s">
        <v>1795</v>
      </c>
      <c r="C88" s="48" t="s">
        <v>1796</v>
      </c>
      <c r="D88" s="49" t="s">
        <v>1797</v>
      </c>
    </row>
    <row r="89" spans="2:4">
      <c r="B89" s="47" t="s">
        <v>1798</v>
      </c>
      <c r="C89" s="48" t="s">
        <v>1799</v>
      </c>
      <c r="D89" s="49" t="s">
        <v>1800</v>
      </c>
    </row>
    <row r="90" spans="2:4">
      <c r="B90" s="47" t="s">
        <v>1801</v>
      </c>
      <c r="C90" s="48" t="s">
        <v>1802</v>
      </c>
      <c r="D90" s="49" t="s">
        <v>1803</v>
      </c>
    </row>
    <row r="91" spans="2:4">
      <c r="B91" s="47" t="s">
        <v>1804</v>
      </c>
      <c r="C91" s="48" t="s">
        <v>1805</v>
      </c>
      <c r="D91" s="49" t="s">
        <v>1806</v>
      </c>
    </row>
    <row r="92" spans="2:4">
      <c r="B92" s="47" t="s">
        <v>1807</v>
      </c>
      <c r="C92" s="48" t="s">
        <v>1808</v>
      </c>
      <c r="D92" s="49" t="s">
        <v>1809</v>
      </c>
    </row>
    <row r="93" spans="2:4">
      <c r="B93" s="47" t="s">
        <v>1810</v>
      </c>
      <c r="C93" s="48" t="s">
        <v>1811</v>
      </c>
      <c r="D93" s="49" t="s">
        <v>1812</v>
      </c>
    </row>
    <row r="94" spans="2:4">
      <c r="B94" s="47" t="s">
        <v>1813</v>
      </c>
      <c r="C94" s="48" t="s">
        <v>1814</v>
      </c>
      <c r="D94" s="49" t="s">
        <v>1815</v>
      </c>
    </row>
    <row r="95" spans="2:4">
      <c r="B95" s="47" t="s">
        <v>1816</v>
      </c>
      <c r="C95" s="48" t="s">
        <v>1817</v>
      </c>
      <c r="D95" s="49" t="s">
        <v>1818</v>
      </c>
    </row>
    <row r="96" spans="2:4">
      <c r="B96" s="47" t="s">
        <v>1819</v>
      </c>
      <c r="C96" s="48" t="s">
        <v>1820</v>
      </c>
      <c r="D96" s="49" t="s">
        <v>1821</v>
      </c>
    </row>
    <row r="97" spans="2:4">
      <c r="B97" s="47" t="s">
        <v>1822</v>
      </c>
      <c r="C97" s="48" t="s">
        <v>1823</v>
      </c>
      <c r="D97" s="49" t="s">
        <v>1824</v>
      </c>
    </row>
    <row r="98" spans="2:4">
      <c r="B98" s="47" t="s">
        <v>1825</v>
      </c>
      <c r="C98" s="48" t="s">
        <v>1826</v>
      </c>
      <c r="D98" s="49" t="s">
        <v>1827</v>
      </c>
    </row>
    <row r="99" spans="2:4">
      <c r="B99" s="47" t="s">
        <v>1828</v>
      </c>
      <c r="C99" s="48" t="s">
        <v>1829</v>
      </c>
      <c r="D99" s="49" t="s">
        <v>1830</v>
      </c>
    </row>
    <row r="100" spans="2:4">
      <c r="B100" s="47" t="s">
        <v>1831</v>
      </c>
      <c r="C100" s="48" t="s">
        <v>1832</v>
      </c>
      <c r="D100" s="49" t="s">
        <v>1833</v>
      </c>
    </row>
    <row r="101" spans="2:4">
      <c r="B101" s="47" t="s">
        <v>1834</v>
      </c>
      <c r="C101" s="48" t="s">
        <v>1835</v>
      </c>
      <c r="D101" s="49" t="s">
        <v>1836</v>
      </c>
    </row>
    <row r="102" spans="2:4">
      <c r="B102" s="47" t="s">
        <v>1837</v>
      </c>
      <c r="C102" s="48" t="s">
        <v>1838</v>
      </c>
      <c r="D102" s="49" t="s">
        <v>1839</v>
      </c>
    </row>
    <row r="103" spans="2:4">
      <c r="B103" s="47" t="s">
        <v>1840</v>
      </c>
      <c r="C103" s="48" t="s">
        <v>1841</v>
      </c>
      <c r="D103" s="49" t="s">
        <v>1842</v>
      </c>
    </row>
    <row r="104" spans="2:4">
      <c r="B104" s="47" t="s">
        <v>1843</v>
      </c>
      <c r="C104" s="48" t="s">
        <v>1844</v>
      </c>
      <c r="D104" s="49" t="s">
        <v>1845</v>
      </c>
    </row>
    <row r="105" spans="2:4">
      <c r="B105" s="47" t="s">
        <v>2367</v>
      </c>
      <c r="C105" s="48" t="s">
        <v>2358</v>
      </c>
      <c r="D105" s="49" t="s">
        <v>2359</v>
      </c>
    </row>
    <row r="106" spans="2:4">
      <c r="B106" s="47" t="s">
        <v>1846</v>
      </c>
      <c r="C106" s="48" t="s">
        <v>1847</v>
      </c>
      <c r="D106" s="49" t="s">
        <v>1848</v>
      </c>
    </row>
    <row r="107" spans="2:4">
      <c r="B107" s="47" t="s">
        <v>1849</v>
      </c>
      <c r="C107" s="48" t="s">
        <v>1850</v>
      </c>
      <c r="D107" s="49" t="s">
        <v>1851</v>
      </c>
    </row>
    <row r="108" spans="2:4">
      <c r="B108" s="47" t="s">
        <v>1852</v>
      </c>
      <c r="C108" s="48" t="s">
        <v>1853</v>
      </c>
      <c r="D108" s="49" t="s">
        <v>1854</v>
      </c>
    </row>
    <row r="109" spans="2:4">
      <c r="B109" s="47" t="s">
        <v>1855</v>
      </c>
      <c r="C109" s="48" t="s">
        <v>1856</v>
      </c>
      <c r="D109" s="49" t="s">
        <v>1857</v>
      </c>
    </row>
    <row r="110" spans="2:4">
      <c r="B110" s="47" t="s">
        <v>1858</v>
      </c>
      <c r="C110" s="48" t="s">
        <v>1859</v>
      </c>
      <c r="D110" s="49" t="s">
        <v>1860</v>
      </c>
    </row>
    <row r="111" spans="2:4">
      <c r="B111" s="47" t="s">
        <v>1861</v>
      </c>
      <c r="C111" s="48" t="s">
        <v>1862</v>
      </c>
      <c r="D111" s="49" t="s">
        <v>1863</v>
      </c>
    </row>
    <row r="112" spans="2:4">
      <c r="B112" s="47" t="s">
        <v>1864</v>
      </c>
      <c r="C112" s="48" t="s">
        <v>1865</v>
      </c>
      <c r="D112" s="49" t="s">
        <v>1866</v>
      </c>
    </row>
    <row r="113" spans="2:4">
      <c r="B113" s="47" t="s">
        <v>1867</v>
      </c>
      <c r="C113" s="48" t="s">
        <v>1868</v>
      </c>
      <c r="D113" s="49" t="s">
        <v>1869</v>
      </c>
    </row>
    <row r="114" spans="2:4">
      <c r="B114" s="47" t="s">
        <v>1870</v>
      </c>
      <c r="C114" s="48" t="s">
        <v>1871</v>
      </c>
      <c r="D114" s="49" t="s">
        <v>1872</v>
      </c>
    </row>
    <row r="115" spans="2:4">
      <c r="B115" s="47" t="s">
        <v>1873</v>
      </c>
      <c r="C115" s="48" t="s">
        <v>1874</v>
      </c>
      <c r="D115" s="49" t="s">
        <v>1875</v>
      </c>
    </row>
    <row r="116" spans="2:4">
      <c r="B116" s="47" t="s">
        <v>1876</v>
      </c>
      <c r="C116" s="48" t="s">
        <v>1877</v>
      </c>
      <c r="D116" s="49" t="s">
        <v>1878</v>
      </c>
    </row>
    <row r="117" spans="2:4">
      <c r="B117" s="47" t="s">
        <v>1879</v>
      </c>
      <c r="C117" s="48" t="s">
        <v>1880</v>
      </c>
      <c r="D117" s="49" t="s">
        <v>1881</v>
      </c>
    </row>
    <row r="118" spans="2:4">
      <c r="B118" s="47" t="s">
        <v>1882</v>
      </c>
      <c r="C118" s="48" t="s">
        <v>1883</v>
      </c>
      <c r="D118" s="49" t="s">
        <v>1884</v>
      </c>
    </row>
    <row r="119" spans="2:4">
      <c r="B119" s="47" t="s">
        <v>1885</v>
      </c>
      <c r="C119" s="48" t="s">
        <v>1886</v>
      </c>
      <c r="D119" s="49" t="s">
        <v>1887</v>
      </c>
    </row>
    <row r="120" spans="2:4">
      <c r="B120" s="47" t="s">
        <v>1888</v>
      </c>
      <c r="C120" s="48" t="s">
        <v>1889</v>
      </c>
      <c r="D120" s="49" t="s">
        <v>1890</v>
      </c>
    </row>
    <row r="121" spans="2:4">
      <c r="B121" s="47" t="s">
        <v>1891</v>
      </c>
      <c r="C121" s="48" t="s">
        <v>1892</v>
      </c>
      <c r="D121" s="49" t="s">
        <v>1893</v>
      </c>
    </row>
    <row r="122" spans="2:4">
      <c r="B122" s="47" t="s">
        <v>1894</v>
      </c>
      <c r="C122" s="48" t="s">
        <v>1895</v>
      </c>
      <c r="D122" s="49" t="s">
        <v>1896</v>
      </c>
    </row>
    <row r="123" spans="2:4">
      <c r="B123" s="47" t="s">
        <v>1897</v>
      </c>
      <c r="C123" s="48" t="s">
        <v>1898</v>
      </c>
      <c r="D123" s="49" t="s">
        <v>1899</v>
      </c>
    </row>
    <row r="124" spans="2:4">
      <c r="B124" s="47" t="s">
        <v>1900</v>
      </c>
      <c r="C124" s="48" t="s">
        <v>1901</v>
      </c>
      <c r="D124" s="49" t="s">
        <v>1902</v>
      </c>
    </row>
    <row r="125" spans="2:4">
      <c r="B125" s="47" t="s">
        <v>1903</v>
      </c>
      <c r="C125" s="48" t="s">
        <v>1904</v>
      </c>
      <c r="D125" s="49" t="s">
        <v>1905</v>
      </c>
    </row>
    <row r="126" spans="2:4">
      <c r="B126" s="47" t="s">
        <v>1906</v>
      </c>
      <c r="C126" s="48" t="s">
        <v>1907</v>
      </c>
      <c r="D126" s="49" t="s">
        <v>1908</v>
      </c>
    </row>
    <row r="127" spans="2:4">
      <c r="B127" s="47" t="s">
        <v>1909</v>
      </c>
      <c r="C127" s="48" t="s">
        <v>1910</v>
      </c>
      <c r="D127" s="49" t="s">
        <v>1911</v>
      </c>
    </row>
    <row r="128" spans="2:4">
      <c r="B128" s="47" t="s">
        <v>1912</v>
      </c>
      <c r="C128" s="48" t="s">
        <v>1913</v>
      </c>
      <c r="D128" s="49" t="s">
        <v>1914</v>
      </c>
    </row>
    <row r="129" spans="2:4">
      <c r="B129" s="47" t="s">
        <v>1915</v>
      </c>
      <c r="C129" s="48" t="s">
        <v>1916</v>
      </c>
      <c r="D129" s="49" t="s">
        <v>1917</v>
      </c>
    </row>
    <row r="130" spans="2:4">
      <c r="B130" s="47" t="s">
        <v>1918</v>
      </c>
      <c r="C130" s="48" t="s">
        <v>1919</v>
      </c>
      <c r="D130" s="49" t="s">
        <v>1920</v>
      </c>
    </row>
    <row r="131" spans="2:4">
      <c r="B131" s="47" t="s">
        <v>1921</v>
      </c>
      <c r="C131" s="48" t="s">
        <v>1922</v>
      </c>
      <c r="D131" s="49" t="s">
        <v>1923</v>
      </c>
    </row>
    <row r="132" spans="2:4">
      <c r="B132" s="47" t="s">
        <v>1924</v>
      </c>
      <c r="C132" s="48" t="s">
        <v>1925</v>
      </c>
      <c r="D132" s="49" t="s">
        <v>1926</v>
      </c>
    </row>
    <row r="133" spans="2:4">
      <c r="B133" s="47" t="s">
        <v>1927</v>
      </c>
      <c r="C133" s="48" t="s">
        <v>1928</v>
      </c>
      <c r="D133" s="49" t="s">
        <v>1929</v>
      </c>
    </row>
    <row r="134" spans="2:4">
      <c r="B134" s="47" t="s">
        <v>1930</v>
      </c>
      <c r="C134" s="48" t="s">
        <v>1931</v>
      </c>
      <c r="D134" s="49" t="s">
        <v>1932</v>
      </c>
    </row>
    <row r="135" spans="2:4">
      <c r="B135" s="47" t="s">
        <v>1933</v>
      </c>
      <c r="C135" s="48" t="s">
        <v>1934</v>
      </c>
      <c r="D135" s="49" t="s">
        <v>1935</v>
      </c>
    </row>
    <row r="136" spans="2:4">
      <c r="B136" s="47" t="s">
        <v>1936</v>
      </c>
      <c r="C136" s="48" t="s">
        <v>1937</v>
      </c>
      <c r="D136" s="49" t="s">
        <v>1938</v>
      </c>
    </row>
    <row r="137" spans="2:4">
      <c r="B137" s="47" t="s">
        <v>1939</v>
      </c>
      <c r="C137" s="48" t="s">
        <v>1940</v>
      </c>
      <c r="D137" s="49" t="s">
        <v>1941</v>
      </c>
    </row>
    <row r="138" spans="2:4">
      <c r="B138" s="47" t="s">
        <v>1942</v>
      </c>
      <c r="C138" s="48" t="s">
        <v>1943</v>
      </c>
      <c r="D138" s="49" t="s">
        <v>1944</v>
      </c>
    </row>
    <row r="139" spans="2:4">
      <c r="B139" s="47" t="s">
        <v>1945</v>
      </c>
      <c r="C139" s="48" t="s">
        <v>1946</v>
      </c>
      <c r="D139" s="49" t="s">
        <v>1947</v>
      </c>
    </row>
    <row r="140" spans="2:4">
      <c r="B140" s="47" t="s">
        <v>1948</v>
      </c>
      <c r="C140" s="48" t="s">
        <v>1949</v>
      </c>
      <c r="D140" s="49" t="s">
        <v>1950</v>
      </c>
    </row>
    <row r="141" spans="2:4">
      <c r="B141" s="47" t="s">
        <v>1951</v>
      </c>
      <c r="C141" s="48" t="s">
        <v>1952</v>
      </c>
      <c r="D141" s="49" t="s">
        <v>1953</v>
      </c>
    </row>
    <row r="142" spans="2:4">
      <c r="B142" s="47" t="s">
        <v>1954</v>
      </c>
      <c r="C142" s="48" t="s">
        <v>1955</v>
      </c>
      <c r="D142" s="49" t="s">
        <v>1956</v>
      </c>
    </row>
    <row r="143" spans="2:4">
      <c r="B143" s="47" t="s">
        <v>1957</v>
      </c>
      <c r="C143" s="48" t="s">
        <v>1958</v>
      </c>
      <c r="D143" s="49" t="s">
        <v>1959</v>
      </c>
    </row>
    <row r="144" spans="2:4">
      <c r="B144" s="47" t="s">
        <v>1960</v>
      </c>
      <c r="C144" s="48" t="s">
        <v>1961</v>
      </c>
      <c r="D144" s="49" t="s">
        <v>1962</v>
      </c>
    </row>
    <row r="145" spans="2:4">
      <c r="B145" s="47" t="s">
        <v>1963</v>
      </c>
      <c r="C145" s="48" t="s">
        <v>1964</v>
      </c>
      <c r="D145" s="49" t="s">
        <v>1965</v>
      </c>
    </row>
    <row r="146" spans="2:4">
      <c r="B146" s="47" t="s">
        <v>2366</v>
      </c>
      <c r="C146" s="48" t="s">
        <v>2371</v>
      </c>
      <c r="D146" s="49" t="s">
        <v>2357</v>
      </c>
    </row>
    <row r="147" spans="2:4">
      <c r="B147" s="47" t="s">
        <v>1966</v>
      </c>
      <c r="C147" s="48" t="s">
        <v>1967</v>
      </c>
      <c r="D147" s="49" t="s">
        <v>1968</v>
      </c>
    </row>
    <row r="148" spans="2:4">
      <c r="B148" s="47" t="s">
        <v>1969</v>
      </c>
      <c r="C148" s="48" t="s">
        <v>1970</v>
      </c>
      <c r="D148" s="49" t="s">
        <v>1971</v>
      </c>
    </row>
    <row r="149" spans="2:4">
      <c r="B149" s="47" t="s">
        <v>1972</v>
      </c>
      <c r="C149" s="48" t="s">
        <v>1973</v>
      </c>
      <c r="D149" s="49" t="s">
        <v>1974</v>
      </c>
    </row>
    <row r="150" spans="2:4">
      <c r="B150" s="47" t="s">
        <v>1975</v>
      </c>
      <c r="C150" s="48" t="s">
        <v>1976</v>
      </c>
      <c r="D150" s="49" t="s">
        <v>1977</v>
      </c>
    </row>
    <row r="151" spans="2:4">
      <c r="B151" s="47" t="s">
        <v>1978</v>
      </c>
      <c r="C151" s="48" t="s">
        <v>1979</v>
      </c>
      <c r="D151" s="49" t="s">
        <v>1980</v>
      </c>
    </row>
    <row r="152" spans="2:4">
      <c r="B152" s="47" t="s">
        <v>1981</v>
      </c>
      <c r="C152" s="48" t="s">
        <v>1982</v>
      </c>
      <c r="D152" s="49" t="s">
        <v>1983</v>
      </c>
    </row>
    <row r="153" spans="2:4">
      <c r="B153" s="47" t="s">
        <v>1984</v>
      </c>
      <c r="C153" s="48" t="s">
        <v>1985</v>
      </c>
      <c r="D153" s="49" t="s">
        <v>1986</v>
      </c>
    </row>
    <row r="154" spans="2:4">
      <c r="B154" s="47" t="s">
        <v>1987</v>
      </c>
      <c r="C154" s="48" t="s">
        <v>1988</v>
      </c>
      <c r="D154" s="49" t="s">
        <v>1989</v>
      </c>
    </row>
    <row r="155" spans="2:4">
      <c r="B155" s="47" t="s">
        <v>1990</v>
      </c>
      <c r="C155" s="48" t="s">
        <v>1991</v>
      </c>
      <c r="D155" s="49" t="s">
        <v>1992</v>
      </c>
    </row>
    <row r="156" spans="2:4">
      <c r="B156" s="47" t="s">
        <v>1993</v>
      </c>
      <c r="C156" s="48" t="s">
        <v>1994</v>
      </c>
      <c r="D156" s="49" t="s">
        <v>1995</v>
      </c>
    </row>
    <row r="157" spans="2:4">
      <c r="B157" s="47" t="s">
        <v>1996</v>
      </c>
      <c r="C157" s="48" t="s">
        <v>1997</v>
      </c>
      <c r="D157" s="49" t="s">
        <v>1998</v>
      </c>
    </row>
    <row r="158" spans="2:4">
      <c r="B158" s="47" t="s">
        <v>1999</v>
      </c>
      <c r="C158" s="48" t="s">
        <v>2000</v>
      </c>
      <c r="D158" s="49" t="s">
        <v>2001</v>
      </c>
    </row>
    <row r="159" spans="2:4">
      <c r="B159" s="47" t="s">
        <v>2002</v>
      </c>
      <c r="C159" s="48" t="s">
        <v>2003</v>
      </c>
      <c r="D159" s="49" t="s">
        <v>2004</v>
      </c>
    </row>
    <row r="160" spans="2:4">
      <c r="B160" s="47" t="s">
        <v>2005</v>
      </c>
      <c r="C160" s="48" t="s">
        <v>2006</v>
      </c>
      <c r="D160" s="49" t="s">
        <v>2007</v>
      </c>
    </row>
    <row r="161" spans="2:4">
      <c r="B161" s="47" t="s">
        <v>2008</v>
      </c>
      <c r="C161" s="48" t="s">
        <v>2009</v>
      </c>
      <c r="D161" s="49" t="s">
        <v>2010</v>
      </c>
    </row>
    <row r="162" spans="2:4">
      <c r="B162" s="47" t="s">
        <v>2011</v>
      </c>
      <c r="C162" s="48" t="s">
        <v>2012</v>
      </c>
      <c r="D162" s="49" t="s">
        <v>2013</v>
      </c>
    </row>
    <row r="163" spans="2:4">
      <c r="B163" s="47" t="s">
        <v>2014</v>
      </c>
      <c r="C163" s="48" t="s">
        <v>2015</v>
      </c>
      <c r="D163" s="49" t="s">
        <v>2016</v>
      </c>
    </row>
    <row r="164" spans="2:4">
      <c r="B164" s="47" t="s">
        <v>2017</v>
      </c>
      <c r="C164" s="48" t="s">
        <v>2018</v>
      </c>
      <c r="D164" s="49" t="s">
        <v>2019</v>
      </c>
    </row>
    <row r="165" spans="2:4">
      <c r="B165" s="47" t="s">
        <v>2020</v>
      </c>
      <c r="C165" s="48" t="s">
        <v>2021</v>
      </c>
      <c r="D165" s="49" t="s">
        <v>2022</v>
      </c>
    </row>
    <row r="166" spans="2:4">
      <c r="B166" s="47" t="s">
        <v>2023</v>
      </c>
      <c r="C166" s="48" t="s">
        <v>2024</v>
      </c>
      <c r="D166" s="49" t="s">
        <v>2025</v>
      </c>
    </row>
    <row r="167" spans="2:4">
      <c r="B167" s="47" t="s">
        <v>2029</v>
      </c>
      <c r="C167" s="48" t="s">
        <v>2030</v>
      </c>
      <c r="D167" s="49" t="s">
        <v>2031</v>
      </c>
    </row>
    <row r="168" spans="2:4">
      <c r="B168" s="47" t="s">
        <v>2032</v>
      </c>
      <c r="C168" s="48" t="s">
        <v>2033</v>
      </c>
      <c r="D168" s="49" t="s">
        <v>2034</v>
      </c>
    </row>
    <row r="169" spans="2:4">
      <c r="B169" s="47" t="s">
        <v>2035</v>
      </c>
      <c r="C169" s="48" t="s">
        <v>2036</v>
      </c>
      <c r="D169" s="49" t="s">
        <v>2037</v>
      </c>
    </row>
    <row r="170" spans="2:4">
      <c r="B170" s="47" t="s">
        <v>2038</v>
      </c>
      <c r="C170" s="48" t="s">
        <v>2039</v>
      </c>
      <c r="D170" s="49" t="s">
        <v>2040</v>
      </c>
    </row>
    <row r="171" spans="2:4">
      <c r="B171" s="47" t="s">
        <v>2026</v>
      </c>
      <c r="C171" s="48" t="s">
        <v>2027</v>
      </c>
      <c r="D171" s="49" t="s">
        <v>2028</v>
      </c>
    </row>
    <row r="172" spans="2:4">
      <c r="B172" s="47" t="s">
        <v>2041</v>
      </c>
      <c r="C172" s="48" t="s">
        <v>2042</v>
      </c>
      <c r="D172" s="49" t="s">
        <v>2043</v>
      </c>
    </row>
    <row r="173" spans="2:4">
      <c r="B173" s="47" t="s">
        <v>2044</v>
      </c>
      <c r="C173" s="48" t="s">
        <v>2045</v>
      </c>
      <c r="D173" s="49" t="s">
        <v>2046</v>
      </c>
    </row>
    <row r="174" spans="2:4">
      <c r="B174" s="47" t="s">
        <v>2047</v>
      </c>
      <c r="C174" s="48" t="s">
        <v>2048</v>
      </c>
      <c r="D174" s="49" t="s">
        <v>2049</v>
      </c>
    </row>
    <row r="175" spans="2:4">
      <c r="B175" s="47" t="s">
        <v>2050</v>
      </c>
      <c r="C175" s="48" t="s">
        <v>2051</v>
      </c>
      <c r="D175" s="49" t="s">
        <v>2052</v>
      </c>
    </row>
    <row r="176" spans="2:4">
      <c r="B176" s="47" t="s">
        <v>2053</v>
      </c>
      <c r="C176" s="48" t="s">
        <v>2054</v>
      </c>
      <c r="D176" s="49" t="s">
        <v>2055</v>
      </c>
    </row>
    <row r="177" spans="2:4">
      <c r="B177" s="47" t="s">
        <v>2056</v>
      </c>
      <c r="C177" s="48" t="s">
        <v>2057</v>
      </c>
      <c r="D177" s="49" t="s">
        <v>2058</v>
      </c>
    </row>
    <row r="178" spans="2:4">
      <c r="B178" s="47" t="s">
        <v>2059</v>
      </c>
      <c r="C178" s="48" t="s">
        <v>2060</v>
      </c>
      <c r="D178" s="49" t="s">
        <v>2061</v>
      </c>
    </row>
    <row r="179" spans="2:4">
      <c r="B179" s="47" t="s">
        <v>2062</v>
      </c>
      <c r="C179" s="48" t="s">
        <v>2063</v>
      </c>
      <c r="D179" s="49" t="s">
        <v>2064</v>
      </c>
    </row>
    <row r="180" spans="2:4">
      <c r="B180" s="47" t="s">
        <v>2065</v>
      </c>
      <c r="C180" s="48" t="s">
        <v>2066</v>
      </c>
      <c r="D180" s="49" t="s">
        <v>2067</v>
      </c>
    </row>
    <row r="181" spans="2:4">
      <c r="B181" s="47" t="s">
        <v>2068</v>
      </c>
      <c r="C181" s="48" t="s">
        <v>2069</v>
      </c>
      <c r="D181" s="49" t="s">
        <v>2070</v>
      </c>
    </row>
    <row r="182" spans="2:4">
      <c r="B182" s="47" t="s">
        <v>2071</v>
      </c>
      <c r="C182" s="48" t="s">
        <v>2072</v>
      </c>
      <c r="D182" s="49" t="s">
        <v>2073</v>
      </c>
    </row>
    <row r="183" spans="2:4">
      <c r="B183" s="47" t="s">
        <v>2074</v>
      </c>
      <c r="C183" s="48" t="s">
        <v>2075</v>
      </c>
      <c r="D183" s="49" t="s">
        <v>2076</v>
      </c>
    </row>
    <row r="184" spans="2:4">
      <c r="B184" s="47" t="s">
        <v>2077</v>
      </c>
      <c r="C184" s="48" t="s">
        <v>2078</v>
      </c>
      <c r="D184" s="49" t="s">
        <v>2079</v>
      </c>
    </row>
    <row r="185" spans="2:4">
      <c r="B185" s="47" t="s">
        <v>2080</v>
      </c>
      <c r="C185" s="48" t="s">
        <v>2081</v>
      </c>
      <c r="D185" s="49" t="s">
        <v>2082</v>
      </c>
    </row>
    <row r="186" spans="2:4">
      <c r="B186" s="47" t="s">
        <v>2083</v>
      </c>
      <c r="C186" s="48" t="s">
        <v>2084</v>
      </c>
      <c r="D186" s="49" t="s">
        <v>2085</v>
      </c>
    </row>
    <row r="187" spans="2:4">
      <c r="B187" s="47" t="s">
        <v>2086</v>
      </c>
      <c r="C187" s="48" t="s">
        <v>2087</v>
      </c>
      <c r="D187" s="49" t="s">
        <v>2088</v>
      </c>
    </row>
    <row r="188" spans="2:4">
      <c r="B188" s="47" t="s">
        <v>2089</v>
      </c>
      <c r="C188" s="48" t="s">
        <v>2090</v>
      </c>
      <c r="D188" s="49" t="s">
        <v>2091</v>
      </c>
    </row>
    <row r="189" spans="2:4">
      <c r="B189" s="47" t="s">
        <v>2092</v>
      </c>
      <c r="C189" s="48" t="s">
        <v>2093</v>
      </c>
      <c r="D189" s="49" t="s">
        <v>2094</v>
      </c>
    </row>
    <row r="190" spans="2:4">
      <c r="B190" s="47" t="s">
        <v>2095</v>
      </c>
      <c r="C190" s="48" t="s">
        <v>2096</v>
      </c>
      <c r="D190" s="49" t="s">
        <v>2097</v>
      </c>
    </row>
    <row r="191" spans="2:4">
      <c r="B191" s="47" t="s">
        <v>2098</v>
      </c>
      <c r="C191" s="48" t="s">
        <v>2099</v>
      </c>
      <c r="D191" s="49" t="s">
        <v>2100</v>
      </c>
    </row>
    <row r="192" spans="2:4">
      <c r="B192" s="47" t="s">
        <v>2101</v>
      </c>
      <c r="C192" s="48" t="s">
        <v>2102</v>
      </c>
      <c r="D192" s="49" t="s">
        <v>2103</v>
      </c>
    </row>
    <row r="193" spans="2:4">
      <c r="B193" s="47" t="s">
        <v>2104</v>
      </c>
      <c r="C193" s="48" t="s">
        <v>2105</v>
      </c>
      <c r="D193" s="49" t="s">
        <v>2106</v>
      </c>
    </row>
    <row r="194" spans="2:4">
      <c r="B194" s="47" t="s">
        <v>2107</v>
      </c>
      <c r="C194" s="48" t="s">
        <v>2108</v>
      </c>
      <c r="D194" s="49" t="s">
        <v>2109</v>
      </c>
    </row>
    <row r="195" spans="2:4">
      <c r="B195" s="47" t="s">
        <v>2110</v>
      </c>
      <c r="C195" s="48" t="s">
        <v>2111</v>
      </c>
      <c r="D195" s="49" t="s">
        <v>2112</v>
      </c>
    </row>
    <row r="196" spans="2:4">
      <c r="B196" s="47" t="s">
        <v>2113</v>
      </c>
      <c r="C196" s="48" t="s">
        <v>2114</v>
      </c>
      <c r="D196" s="49" t="s">
        <v>2115</v>
      </c>
    </row>
    <row r="197" spans="2:4">
      <c r="B197" s="47" t="s">
        <v>2116</v>
      </c>
      <c r="C197" s="48" t="s">
        <v>2117</v>
      </c>
      <c r="D197" s="49" t="s">
        <v>2118</v>
      </c>
    </row>
    <row r="198" spans="2:4">
      <c r="B198" s="47" t="s">
        <v>2119</v>
      </c>
      <c r="C198" s="48" t="s">
        <v>2120</v>
      </c>
      <c r="D198" s="49" t="s">
        <v>2121</v>
      </c>
    </row>
    <row r="199" spans="2:4">
      <c r="B199" s="47" t="s">
        <v>2122</v>
      </c>
      <c r="C199" s="48" t="s">
        <v>2123</v>
      </c>
      <c r="D199" s="49" t="s">
        <v>2124</v>
      </c>
    </row>
    <row r="200" spans="2:4">
      <c r="B200" s="47" t="s">
        <v>2125</v>
      </c>
      <c r="C200" s="48" t="s">
        <v>2126</v>
      </c>
      <c r="D200" s="49" t="s">
        <v>2127</v>
      </c>
    </row>
    <row r="201" spans="2:4">
      <c r="B201" s="47" t="s">
        <v>2128</v>
      </c>
      <c r="C201" s="48" t="s">
        <v>2129</v>
      </c>
      <c r="D201" s="49" t="s">
        <v>2130</v>
      </c>
    </row>
    <row r="202" spans="2:4">
      <c r="B202" s="47" t="s">
        <v>2131</v>
      </c>
      <c r="C202" s="48" t="s">
        <v>2132</v>
      </c>
      <c r="D202" s="49" t="s">
        <v>2133</v>
      </c>
    </row>
    <row r="203" spans="2:4">
      <c r="B203" s="47" t="s">
        <v>2134</v>
      </c>
      <c r="C203" s="48" t="s">
        <v>2135</v>
      </c>
      <c r="D203" s="49" t="s">
        <v>2136</v>
      </c>
    </row>
    <row r="204" spans="2:4">
      <c r="B204" s="47" t="s">
        <v>2137</v>
      </c>
      <c r="C204" s="48" t="s">
        <v>2138</v>
      </c>
      <c r="D204" s="49" t="s">
        <v>2139</v>
      </c>
    </row>
    <row r="205" spans="2:4">
      <c r="B205" s="47" t="s">
        <v>2140</v>
      </c>
      <c r="C205" s="48" t="s">
        <v>2141</v>
      </c>
      <c r="D205" s="49" t="s">
        <v>2142</v>
      </c>
    </row>
    <row r="206" spans="2:4">
      <c r="B206" s="47" t="s">
        <v>2143</v>
      </c>
      <c r="C206" s="48" t="s">
        <v>2144</v>
      </c>
      <c r="D206" s="49" t="s">
        <v>2145</v>
      </c>
    </row>
    <row r="207" spans="2:4">
      <c r="B207" s="47" t="s">
        <v>2146</v>
      </c>
      <c r="C207" s="48" t="s">
        <v>2147</v>
      </c>
      <c r="D207" s="49" t="s">
        <v>2148</v>
      </c>
    </row>
    <row r="208" spans="2:4">
      <c r="B208" s="47" t="s">
        <v>2149</v>
      </c>
      <c r="C208" s="48" t="s">
        <v>2150</v>
      </c>
      <c r="D208" s="49" t="s">
        <v>2151</v>
      </c>
    </row>
    <row r="209" spans="2:4">
      <c r="B209" s="47" t="s">
        <v>2152</v>
      </c>
      <c r="C209" s="48" t="s">
        <v>2153</v>
      </c>
      <c r="D209" s="49" t="s">
        <v>2154</v>
      </c>
    </row>
    <row r="210" spans="2:4">
      <c r="B210" s="47" t="s">
        <v>2155</v>
      </c>
      <c r="C210" s="48" t="s">
        <v>2156</v>
      </c>
      <c r="D210" s="49" t="s">
        <v>2157</v>
      </c>
    </row>
    <row r="211" spans="2:4">
      <c r="B211" s="47" t="s">
        <v>2158</v>
      </c>
      <c r="C211" s="48" t="s">
        <v>2159</v>
      </c>
      <c r="D211" s="49" t="s">
        <v>2160</v>
      </c>
    </row>
    <row r="212" spans="2:4">
      <c r="B212" s="47" t="s">
        <v>2161</v>
      </c>
      <c r="C212" s="48" t="s">
        <v>2162</v>
      </c>
      <c r="D212" s="49" t="s">
        <v>2163</v>
      </c>
    </row>
    <row r="213" spans="2:4">
      <c r="B213" s="47" t="s">
        <v>2164</v>
      </c>
      <c r="C213" s="48" t="s">
        <v>2165</v>
      </c>
      <c r="D213" s="49" t="s">
        <v>2166</v>
      </c>
    </row>
    <row r="214" spans="2:4">
      <c r="B214" s="47" t="s">
        <v>2167</v>
      </c>
      <c r="C214" s="48" t="s">
        <v>2168</v>
      </c>
      <c r="D214" s="49" t="s">
        <v>2169</v>
      </c>
    </row>
    <row r="215" spans="2:4">
      <c r="B215" s="47" t="s">
        <v>2170</v>
      </c>
      <c r="C215" s="48" t="s">
        <v>2171</v>
      </c>
      <c r="D215" s="49" t="s">
        <v>2172</v>
      </c>
    </row>
    <row r="216" spans="2:4">
      <c r="B216" s="47" t="s">
        <v>2173</v>
      </c>
      <c r="C216" s="48" t="s">
        <v>2174</v>
      </c>
      <c r="D216" s="49" t="s">
        <v>2175</v>
      </c>
    </row>
    <row r="217" spans="2:4">
      <c r="B217" s="47" t="s">
        <v>2176</v>
      </c>
      <c r="C217" s="48" t="s">
        <v>2177</v>
      </c>
      <c r="D217" s="49" t="s">
        <v>2178</v>
      </c>
    </row>
    <row r="218" spans="2:4">
      <c r="B218" s="47" t="s">
        <v>2179</v>
      </c>
      <c r="C218" s="48" t="s">
        <v>2180</v>
      </c>
      <c r="D218" s="49" t="s">
        <v>2181</v>
      </c>
    </row>
    <row r="219" spans="2:4">
      <c r="B219" s="47" t="s">
        <v>2182</v>
      </c>
      <c r="C219" s="48" t="s">
        <v>2183</v>
      </c>
      <c r="D219" s="49" t="s">
        <v>2184</v>
      </c>
    </row>
    <row r="220" spans="2:4">
      <c r="B220" s="47" t="s">
        <v>2185</v>
      </c>
      <c r="C220" s="48" t="s">
        <v>2186</v>
      </c>
      <c r="D220" s="49" t="s">
        <v>2187</v>
      </c>
    </row>
    <row r="221" spans="2:4">
      <c r="B221" s="47" t="s">
        <v>2188</v>
      </c>
      <c r="C221" s="48" t="s">
        <v>2189</v>
      </c>
      <c r="D221" s="49" t="s">
        <v>2190</v>
      </c>
    </row>
    <row r="222" spans="2:4">
      <c r="B222" s="47" t="s">
        <v>2191</v>
      </c>
      <c r="C222" s="48" t="s">
        <v>2192</v>
      </c>
      <c r="D222" s="49" t="s">
        <v>2193</v>
      </c>
    </row>
    <row r="223" spans="2:4">
      <c r="B223" s="47" t="s">
        <v>2194</v>
      </c>
      <c r="C223" s="48" t="s">
        <v>2195</v>
      </c>
      <c r="D223" s="49" t="s">
        <v>2196</v>
      </c>
    </row>
    <row r="224" spans="2:4">
      <c r="B224" s="47" t="s">
        <v>2197</v>
      </c>
      <c r="C224" s="48" t="s">
        <v>2198</v>
      </c>
      <c r="D224" s="49" t="s">
        <v>2199</v>
      </c>
    </row>
    <row r="225" spans="2:4">
      <c r="B225" s="47" t="s">
        <v>2200</v>
      </c>
      <c r="C225" s="48" t="s">
        <v>2201</v>
      </c>
      <c r="D225" s="49" t="s">
        <v>2202</v>
      </c>
    </row>
    <row r="226" spans="2:4">
      <c r="B226" s="47" t="s">
        <v>2203</v>
      </c>
      <c r="C226" s="48" t="s">
        <v>2204</v>
      </c>
      <c r="D226" s="49" t="s">
        <v>2205</v>
      </c>
    </row>
    <row r="227" spans="2:4">
      <c r="B227" s="47" t="s">
        <v>2206</v>
      </c>
      <c r="C227" s="48" t="s">
        <v>2207</v>
      </c>
      <c r="D227" s="49" t="s">
        <v>2208</v>
      </c>
    </row>
    <row r="228" spans="2:4">
      <c r="B228" s="47" t="s">
        <v>2209</v>
      </c>
      <c r="C228" s="48" t="s">
        <v>2210</v>
      </c>
      <c r="D228" s="49" t="s">
        <v>2211</v>
      </c>
    </row>
    <row r="229" spans="2:4">
      <c r="B229" s="47" t="s">
        <v>2212</v>
      </c>
      <c r="C229" s="48" t="s">
        <v>2213</v>
      </c>
      <c r="D229" s="49" t="s">
        <v>2214</v>
      </c>
    </row>
    <row r="230" spans="2:4">
      <c r="B230" s="47" t="s">
        <v>2215</v>
      </c>
      <c r="C230" s="48" t="s">
        <v>2216</v>
      </c>
      <c r="D230" s="49" t="s">
        <v>2217</v>
      </c>
    </row>
    <row r="231" spans="2:4">
      <c r="B231" s="47" t="s">
        <v>2218</v>
      </c>
      <c r="C231" s="48" t="s">
        <v>2219</v>
      </c>
      <c r="D231" s="49" t="s">
        <v>1434</v>
      </c>
    </row>
    <row r="232" spans="2:4">
      <c r="B232" s="47" t="s">
        <v>2220</v>
      </c>
      <c r="C232" s="48" t="s">
        <v>2221</v>
      </c>
      <c r="D232" s="49" t="s">
        <v>2222</v>
      </c>
    </row>
    <row r="233" spans="2:4">
      <c r="B233" s="47" t="s">
        <v>2223</v>
      </c>
      <c r="C233" s="48" t="s">
        <v>2224</v>
      </c>
      <c r="D233" s="49" t="s">
        <v>2225</v>
      </c>
    </row>
    <row r="234" spans="2:4">
      <c r="B234" s="47" t="s">
        <v>2226</v>
      </c>
      <c r="C234" s="48" t="s">
        <v>2227</v>
      </c>
      <c r="D234" s="49" t="s">
        <v>2228</v>
      </c>
    </row>
    <row r="235" spans="2:4">
      <c r="B235" s="47" t="s">
        <v>2229</v>
      </c>
      <c r="C235" s="48" t="s">
        <v>2230</v>
      </c>
      <c r="D235" s="49" t="s">
        <v>2231</v>
      </c>
    </row>
    <row r="236" spans="2:4">
      <c r="B236" s="47" t="s">
        <v>2232</v>
      </c>
      <c r="C236" s="48" t="s">
        <v>2233</v>
      </c>
      <c r="D236" s="49" t="s">
        <v>2234</v>
      </c>
    </row>
    <row r="237" spans="2:4">
      <c r="B237" s="47" t="s">
        <v>2235</v>
      </c>
      <c r="C237" s="48" t="s">
        <v>2236</v>
      </c>
      <c r="D237" s="49" t="s">
        <v>2237</v>
      </c>
    </row>
    <row r="238" spans="2:4">
      <c r="B238" s="47" t="s">
        <v>2238</v>
      </c>
      <c r="C238" s="48" t="s">
        <v>2239</v>
      </c>
      <c r="D238" s="49" t="s">
        <v>2240</v>
      </c>
    </row>
    <row r="239" spans="2:4">
      <c r="B239" s="47" t="s">
        <v>2241</v>
      </c>
      <c r="C239" s="48" t="s">
        <v>2242</v>
      </c>
      <c r="D239" s="49" t="s">
        <v>2243</v>
      </c>
    </row>
    <row r="240" spans="2:4">
      <c r="B240" s="47" t="s">
        <v>2244</v>
      </c>
      <c r="C240" s="48" t="s">
        <v>2245</v>
      </c>
      <c r="D240" s="49" t="s">
        <v>2246</v>
      </c>
    </row>
    <row r="241" spans="2:4">
      <c r="B241" s="47" t="s">
        <v>2247</v>
      </c>
      <c r="C241" s="48" t="s">
        <v>2248</v>
      </c>
      <c r="D241" s="49" t="s">
        <v>2249</v>
      </c>
    </row>
    <row r="242" spans="2:4">
      <c r="B242" s="47" t="s">
        <v>2250</v>
      </c>
      <c r="C242" s="48" t="s">
        <v>2251</v>
      </c>
      <c r="D242" s="49" t="s">
        <v>2252</v>
      </c>
    </row>
    <row r="243" spans="2:4">
      <c r="B243" s="47" t="s">
        <v>2253</v>
      </c>
      <c r="C243" s="48" t="s">
        <v>2254</v>
      </c>
      <c r="D243" s="49" t="s">
        <v>2255</v>
      </c>
    </row>
    <row r="244" spans="2:4">
      <c r="B244" s="47" t="s">
        <v>2256</v>
      </c>
      <c r="C244" s="48" t="s">
        <v>2257</v>
      </c>
      <c r="D244" s="49" t="s">
        <v>2258</v>
      </c>
    </row>
    <row r="245" spans="2:4">
      <c r="B245" s="47" t="s">
        <v>2259</v>
      </c>
      <c r="C245" s="48" t="s">
        <v>2260</v>
      </c>
      <c r="D245" s="49" t="s">
        <v>2261</v>
      </c>
    </row>
    <row r="246" spans="2:4">
      <c r="B246" s="47" t="s">
        <v>2262</v>
      </c>
      <c r="C246" s="48" t="s">
        <v>2263</v>
      </c>
      <c r="D246" s="49" t="s">
        <v>2264</v>
      </c>
    </row>
    <row r="247" spans="2:4">
      <c r="B247" s="47" t="s">
        <v>2265</v>
      </c>
      <c r="C247" s="48" t="s">
        <v>2266</v>
      </c>
      <c r="D247" s="49" t="s">
        <v>2267</v>
      </c>
    </row>
    <row r="248" spans="2:4">
      <c r="B248" s="47" t="s">
        <v>2268</v>
      </c>
      <c r="C248" s="48" t="s">
        <v>2269</v>
      </c>
      <c r="D248" s="49" t="s">
        <v>2270</v>
      </c>
    </row>
    <row r="249" spans="2:4">
      <c r="B249" s="47" t="s">
        <v>2271</v>
      </c>
      <c r="C249" s="48" t="s">
        <v>2272</v>
      </c>
      <c r="D249" s="49" t="s">
        <v>473</v>
      </c>
    </row>
    <row r="250" spans="2:4">
      <c r="B250" s="47" t="s">
        <v>2273</v>
      </c>
      <c r="C250" s="48" t="s">
        <v>2274</v>
      </c>
      <c r="D250" s="49" t="s">
        <v>2275</v>
      </c>
    </row>
    <row r="251" spans="2:4">
      <c r="B251" s="47" t="s">
        <v>2276</v>
      </c>
      <c r="C251" s="48" t="s">
        <v>2277</v>
      </c>
      <c r="D251" s="49" t="s">
        <v>2278</v>
      </c>
    </row>
    <row r="252" spans="2:4">
      <c r="B252" s="47" t="s">
        <v>2279</v>
      </c>
      <c r="C252" s="48" t="s">
        <v>2280</v>
      </c>
      <c r="D252" s="49" t="s">
        <v>2281</v>
      </c>
    </row>
    <row r="253" spans="2:4">
      <c r="B253" s="47" t="s">
        <v>2282</v>
      </c>
      <c r="C253" s="48" t="s">
        <v>2283</v>
      </c>
      <c r="D253" s="49" t="s">
        <v>2284</v>
      </c>
    </row>
    <row r="254" spans="2:4">
      <c r="B254" s="47" t="s">
        <v>2285</v>
      </c>
      <c r="C254" s="48" t="s">
        <v>2286</v>
      </c>
      <c r="D254" s="49" t="s">
        <v>2287</v>
      </c>
    </row>
    <row r="255" spans="2:4">
      <c r="B255" s="47" t="s">
        <v>2288</v>
      </c>
      <c r="C255" s="48" t="s">
        <v>2289</v>
      </c>
      <c r="D255" s="49" t="s">
        <v>2290</v>
      </c>
    </row>
    <row r="256" spans="2:4">
      <c r="B256" s="47" t="s">
        <v>2291</v>
      </c>
      <c r="C256" s="48" t="s">
        <v>2292</v>
      </c>
      <c r="D256" s="49" t="s">
        <v>2293</v>
      </c>
    </row>
    <row r="257" spans="2:4">
      <c r="B257" s="47" t="s">
        <v>2294</v>
      </c>
      <c r="C257" s="48" t="s">
        <v>2295</v>
      </c>
      <c r="D257" s="49" t="s">
        <v>2296</v>
      </c>
    </row>
    <row r="258" spans="2:4">
      <c r="B258" s="47" t="s">
        <v>2297</v>
      </c>
      <c r="C258" s="48" t="s">
        <v>2298</v>
      </c>
      <c r="D258" s="49" t="s">
        <v>2299</v>
      </c>
    </row>
    <row r="259" spans="2:4">
      <c r="B259" s="47" t="s">
        <v>2300</v>
      </c>
      <c r="C259" s="48" t="s">
        <v>2301</v>
      </c>
      <c r="D259" s="49" t="s">
        <v>2302</v>
      </c>
    </row>
    <row r="260" spans="2:4">
      <c r="B260" s="47" t="s">
        <v>2327</v>
      </c>
      <c r="C260" s="48" t="s">
        <v>2328</v>
      </c>
      <c r="D260" s="49" t="s">
        <v>2329</v>
      </c>
    </row>
    <row r="261" spans="2:4">
      <c r="B261" s="47" t="s">
        <v>2303</v>
      </c>
      <c r="C261" s="48" t="s">
        <v>2304</v>
      </c>
      <c r="D261" s="49" t="s">
        <v>2305</v>
      </c>
    </row>
    <row r="262" spans="2:4">
      <c r="B262" s="47" t="s">
        <v>2306</v>
      </c>
      <c r="C262" s="48" t="s">
        <v>2307</v>
      </c>
      <c r="D262" s="49" t="s">
        <v>2308</v>
      </c>
    </row>
    <row r="263" spans="2:4">
      <c r="B263" s="47" t="s">
        <v>2309</v>
      </c>
      <c r="C263" s="48" t="s">
        <v>2310</v>
      </c>
      <c r="D263" s="49" t="s">
        <v>2311</v>
      </c>
    </row>
    <row r="264" spans="2:4">
      <c r="B264" s="47" t="s">
        <v>2312</v>
      </c>
      <c r="C264" s="48" t="s">
        <v>2313</v>
      </c>
      <c r="D264" s="49" t="s">
        <v>2314</v>
      </c>
    </row>
    <row r="265" spans="2:4">
      <c r="B265" s="47" t="s">
        <v>2315</v>
      </c>
      <c r="C265" s="48" t="s">
        <v>2316</v>
      </c>
      <c r="D265" s="49" t="s">
        <v>2317</v>
      </c>
    </row>
    <row r="266" spans="2:4">
      <c r="B266" s="47" t="s">
        <v>2318</v>
      </c>
      <c r="C266" s="48" t="s">
        <v>2319</v>
      </c>
      <c r="D266" s="49" t="s">
        <v>2320</v>
      </c>
    </row>
    <row r="267" spans="2:4">
      <c r="B267" s="47" t="s">
        <v>2321</v>
      </c>
      <c r="C267" s="48" t="s">
        <v>2322</v>
      </c>
      <c r="D267" s="49" t="s">
        <v>2323</v>
      </c>
    </row>
    <row r="268" spans="2:4">
      <c r="B268" s="47" t="s">
        <v>2324</v>
      </c>
      <c r="C268" s="48" t="s">
        <v>2325</v>
      </c>
      <c r="D268" s="49" t="s">
        <v>2326</v>
      </c>
    </row>
    <row r="269" spans="2:4">
      <c r="B269" s="47" t="s">
        <v>2330</v>
      </c>
      <c r="C269" s="48" t="s">
        <v>2331</v>
      </c>
      <c r="D269" s="49" t="s">
        <v>2332</v>
      </c>
    </row>
    <row r="270" spans="2:4">
      <c r="B270" s="47" t="s">
        <v>2333</v>
      </c>
      <c r="C270" s="48" t="s">
        <v>2334</v>
      </c>
      <c r="D270" s="49" t="s">
        <v>2335</v>
      </c>
    </row>
    <row r="271" spans="2:4">
      <c r="B271" s="47" t="s">
        <v>2336</v>
      </c>
      <c r="C271" s="48" t="s">
        <v>2337</v>
      </c>
      <c r="D271" s="49" t="s">
        <v>2338</v>
      </c>
    </row>
    <row r="272" spans="2:4">
      <c r="B272" s="47" t="s">
        <v>2339</v>
      </c>
      <c r="C272" s="48" t="s">
        <v>2340</v>
      </c>
      <c r="D272" s="49" t="s">
        <v>2341</v>
      </c>
    </row>
    <row r="273" spans="2:4">
      <c r="B273" s="47" t="s">
        <v>2342</v>
      </c>
      <c r="C273" s="48" t="s">
        <v>2343</v>
      </c>
      <c r="D273" s="49" t="s">
        <v>2344</v>
      </c>
    </row>
    <row r="274" spans="2:4">
      <c r="B274" s="50" t="s">
        <v>2345</v>
      </c>
      <c r="C274" s="51" t="s">
        <v>2346</v>
      </c>
      <c r="D274" s="52" t="s">
        <v>2347</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3:J14"/>
  <sheetViews>
    <sheetView showGridLines="0" showRowColHeaders="0" workbookViewId="0"/>
  </sheetViews>
  <sheetFormatPr baseColWidth="10" defaultRowHeight="15"/>
  <cols>
    <col min="1" max="1" width="5.7109375" customWidth="1"/>
  </cols>
  <sheetData>
    <row r="3" spans="2:10" ht="18.75">
      <c r="B3" s="155" t="s">
        <v>1541</v>
      </c>
      <c r="C3" s="198"/>
      <c r="D3" s="198"/>
      <c r="E3" s="198"/>
      <c r="F3" s="198"/>
      <c r="G3" s="198"/>
      <c r="H3" s="198"/>
      <c r="I3" s="76"/>
      <c r="J3" s="76"/>
    </row>
    <row r="4" spans="2:10">
      <c r="B4" s="176" t="s">
        <v>2384</v>
      </c>
      <c r="C4" s="177"/>
      <c r="D4" s="177"/>
      <c r="E4" s="177"/>
      <c r="F4" s="177"/>
      <c r="G4" s="177"/>
      <c r="H4" s="177"/>
      <c r="I4" s="77"/>
      <c r="J4" s="77"/>
    </row>
    <row r="5" spans="2:10">
      <c r="B5" s="177"/>
      <c r="C5" s="177"/>
      <c r="D5" s="177"/>
      <c r="E5" s="177"/>
      <c r="F5" s="177"/>
      <c r="G5" s="177"/>
      <c r="H5" s="177"/>
      <c r="I5" s="77"/>
      <c r="J5" s="77"/>
    </row>
    <row r="6" spans="2:10">
      <c r="B6" s="177"/>
      <c r="C6" s="177"/>
      <c r="D6" s="177"/>
      <c r="E6" s="177"/>
      <c r="F6" s="177"/>
      <c r="G6" s="177"/>
      <c r="H6" s="177"/>
      <c r="I6" s="77"/>
      <c r="J6" s="77"/>
    </row>
    <row r="7" spans="2:10">
      <c r="B7" s="177"/>
      <c r="C7" s="177"/>
      <c r="D7" s="177"/>
      <c r="E7" s="177"/>
      <c r="F7" s="177"/>
      <c r="G7" s="177"/>
      <c r="H7" s="177"/>
      <c r="I7" s="77"/>
      <c r="J7" s="77"/>
    </row>
    <row r="8" spans="2:10">
      <c r="B8" s="177"/>
      <c r="C8" s="177"/>
      <c r="D8" s="177"/>
      <c r="E8" s="177"/>
      <c r="F8" s="177"/>
      <c r="G8" s="177"/>
      <c r="H8" s="177"/>
      <c r="I8" s="77"/>
      <c r="J8" s="77"/>
    </row>
    <row r="9" spans="2:10">
      <c r="B9" s="177"/>
      <c r="C9" s="177"/>
      <c r="D9" s="177"/>
      <c r="E9" s="177"/>
      <c r="F9" s="177"/>
      <c r="G9" s="177"/>
      <c r="H9" s="177"/>
      <c r="I9" s="77"/>
      <c r="J9" s="77"/>
    </row>
    <row r="10" spans="2:10">
      <c r="B10" s="177"/>
      <c r="C10" s="177"/>
      <c r="D10" s="177"/>
      <c r="E10" s="177"/>
      <c r="F10" s="177"/>
      <c r="G10" s="177"/>
      <c r="H10" s="177"/>
      <c r="I10" s="77"/>
      <c r="J10" s="77"/>
    </row>
    <row r="11" spans="2:10">
      <c r="B11" s="177"/>
      <c r="C11" s="177"/>
      <c r="D11" s="177"/>
      <c r="E11" s="177"/>
      <c r="F11" s="177"/>
      <c r="G11" s="177"/>
      <c r="H11" s="177"/>
      <c r="I11" s="77"/>
      <c r="J11" s="77"/>
    </row>
    <row r="12" spans="2:10">
      <c r="B12" s="101"/>
      <c r="C12" s="101"/>
      <c r="D12" s="101"/>
      <c r="E12" s="101"/>
      <c r="F12" s="116"/>
      <c r="G12" s="116"/>
      <c r="H12" s="116"/>
      <c r="I12" s="77"/>
      <c r="J12" s="77"/>
    </row>
    <row r="13" spans="2:10">
      <c r="B13" s="64"/>
      <c r="C13" s="64"/>
      <c r="D13" s="64"/>
      <c r="E13" s="64"/>
      <c r="F13" s="64"/>
      <c r="G13" s="64"/>
      <c r="H13" s="64"/>
    </row>
    <row r="14" spans="2:10">
      <c r="B14" s="64"/>
      <c r="C14" s="64"/>
      <c r="D14" s="64"/>
      <c r="E14" s="64"/>
      <c r="F14" s="64"/>
      <c r="G14" s="64"/>
      <c r="H14" s="64"/>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3:I12"/>
  <sheetViews>
    <sheetView showGridLines="0" showRowColHeaders="0" workbookViewId="0"/>
  </sheetViews>
  <sheetFormatPr baseColWidth="10" defaultRowHeight="15"/>
  <cols>
    <col min="1" max="1" width="5.7109375" customWidth="1"/>
  </cols>
  <sheetData>
    <row r="3" spans="1:9" ht="18.75">
      <c r="B3" s="155" t="s">
        <v>1542</v>
      </c>
      <c r="C3" s="177"/>
      <c r="D3" s="177"/>
      <c r="E3" s="177"/>
      <c r="F3" s="177"/>
      <c r="G3" s="177"/>
      <c r="H3" s="177"/>
      <c r="I3" s="78"/>
    </row>
    <row r="4" spans="1:9">
      <c r="A4" s="107"/>
      <c r="B4" s="250" t="s">
        <v>2385</v>
      </c>
      <c r="C4" s="198"/>
      <c r="D4" s="198"/>
      <c r="E4" s="198"/>
      <c r="F4" s="198"/>
      <c r="G4" s="198"/>
      <c r="H4" s="198"/>
      <c r="I4" s="77"/>
    </row>
    <row r="5" spans="1:9">
      <c r="A5" s="107"/>
      <c r="B5" s="198"/>
      <c r="C5" s="198"/>
      <c r="D5" s="198"/>
      <c r="E5" s="198"/>
      <c r="F5" s="198"/>
      <c r="G5" s="198"/>
      <c r="H5" s="198"/>
      <c r="I5" s="77"/>
    </row>
    <row r="6" spans="1:9">
      <c r="A6" s="107"/>
      <c r="B6" s="198"/>
      <c r="C6" s="198"/>
      <c r="D6" s="198"/>
      <c r="E6" s="198"/>
      <c r="F6" s="198"/>
      <c r="G6" s="198"/>
      <c r="H6" s="198"/>
      <c r="I6" s="77"/>
    </row>
    <row r="7" spans="1:9">
      <c r="B7" s="198"/>
      <c r="C7" s="198"/>
      <c r="D7" s="198"/>
      <c r="E7" s="198"/>
      <c r="F7" s="198"/>
      <c r="G7" s="198"/>
      <c r="H7" s="198"/>
      <c r="I7" s="77"/>
    </row>
    <row r="8" spans="1:9">
      <c r="B8" s="198"/>
      <c r="C8" s="198"/>
      <c r="D8" s="198"/>
      <c r="E8" s="198"/>
      <c r="F8" s="198"/>
      <c r="G8" s="198"/>
      <c r="H8" s="198"/>
      <c r="I8" s="77"/>
    </row>
    <row r="9" spans="1:9">
      <c r="B9" s="198"/>
      <c r="C9" s="198"/>
      <c r="D9" s="198"/>
      <c r="E9" s="198"/>
      <c r="F9" s="198"/>
      <c r="G9" s="198"/>
      <c r="H9" s="198"/>
      <c r="I9" s="77"/>
    </row>
    <row r="10" spans="1:9">
      <c r="B10" s="198"/>
      <c r="C10" s="198"/>
      <c r="D10" s="198"/>
      <c r="E10" s="198"/>
      <c r="F10" s="198"/>
      <c r="G10" s="198"/>
      <c r="H10" s="198"/>
    </row>
    <row r="11" spans="1:9">
      <c r="B11" s="198"/>
      <c r="C11" s="198"/>
      <c r="D11" s="198"/>
      <c r="E11" s="198"/>
      <c r="F11" s="198"/>
      <c r="G11" s="198"/>
      <c r="H11" s="198"/>
    </row>
    <row r="12" spans="1:9">
      <c r="B12" s="198"/>
      <c r="C12" s="198"/>
      <c r="D12" s="198"/>
      <c r="E12" s="198"/>
      <c r="F12" s="198"/>
      <c r="G12" s="198"/>
      <c r="H12" s="198"/>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3:I15"/>
  <sheetViews>
    <sheetView showGridLines="0" showRowColHeaders="0" workbookViewId="0"/>
  </sheetViews>
  <sheetFormatPr baseColWidth="10" defaultRowHeight="15"/>
  <cols>
    <col min="1" max="1" width="5.7109375" customWidth="1"/>
  </cols>
  <sheetData>
    <row r="3" spans="2:9" ht="18.75">
      <c r="B3" s="251" t="s">
        <v>1543</v>
      </c>
      <c r="C3" s="177"/>
      <c r="D3" s="177"/>
      <c r="E3" s="177"/>
      <c r="F3" s="177"/>
      <c r="G3" s="177"/>
      <c r="H3" s="177"/>
      <c r="I3" s="97"/>
    </row>
    <row r="4" spans="2:9">
      <c r="B4" s="176" t="s">
        <v>2457</v>
      </c>
      <c r="C4" s="177"/>
      <c r="D4" s="177"/>
      <c r="E4" s="177"/>
      <c r="F4" s="177"/>
      <c r="G4" s="177"/>
      <c r="H4" s="177"/>
      <c r="I4" s="95"/>
    </row>
    <row r="5" spans="2:9">
      <c r="B5" s="177"/>
      <c r="C5" s="177"/>
      <c r="D5" s="177"/>
      <c r="E5" s="177"/>
      <c r="F5" s="177"/>
      <c r="G5" s="177"/>
      <c r="H5" s="177"/>
      <c r="I5" s="95"/>
    </row>
    <row r="6" spans="2:9">
      <c r="B6" s="177"/>
      <c r="C6" s="177"/>
      <c r="D6" s="177"/>
      <c r="E6" s="177"/>
      <c r="F6" s="177"/>
      <c r="G6" s="177"/>
      <c r="H6" s="177"/>
      <c r="I6" s="95"/>
    </row>
    <row r="7" spans="2:9">
      <c r="B7" s="177"/>
      <c r="C7" s="177"/>
      <c r="D7" s="177"/>
      <c r="E7" s="177"/>
      <c r="F7" s="177"/>
      <c r="G7" s="177"/>
      <c r="H7" s="177"/>
      <c r="I7" s="95"/>
    </row>
    <row r="8" spans="2:9">
      <c r="B8" s="177"/>
      <c r="C8" s="177"/>
      <c r="D8" s="177"/>
      <c r="E8" s="177"/>
      <c r="F8" s="177"/>
      <c r="G8" s="177"/>
      <c r="H8" s="177"/>
      <c r="I8" s="95"/>
    </row>
    <row r="9" spans="2:9">
      <c r="B9" s="177"/>
      <c r="C9" s="177"/>
      <c r="D9" s="177"/>
      <c r="E9" s="177"/>
      <c r="F9" s="177"/>
      <c r="G9" s="177"/>
      <c r="H9" s="177"/>
      <c r="I9" s="95"/>
    </row>
    <row r="10" spans="2:9">
      <c r="B10" s="177"/>
      <c r="C10" s="177"/>
      <c r="D10" s="177"/>
      <c r="E10" s="177"/>
      <c r="F10" s="177"/>
      <c r="G10" s="177"/>
      <c r="H10" s="177"/>
      <c r="I10" s="95"/>
    </row>
    <row r="11" spans="2:9">
      <c r="B11" s="173"/>
      <c r="C11" s="173"/>
      <c r="D11" s="173"/>
      <c r="E11" s="173"/>
      <c r="F11" s="173"/>
      <c r="G11" s="173"/>
      <c r="H11" s="173"/>
      <c r="I11" s="95"/>
    </row>
    <row r="12" spans="2:9">
      <c r="B12" s="173"/>
      <c r="C12" s="173"/>
      <c r="D12" s="173"/>
      <c r="E12" s="173"/>
      <c r="F12" s="173"/>
      <c r="G12" s="173"/>
      <c r="H12" s="173"/>
      <c r="I12" s="95"/>
    </row>
    <row r="13" spans="2:9">
      <c r="B13" s="173"/>
      <c r="C13" s="173"/>
      <c r="D13" s="173"/>
      <c r="E13" s="173"/>
      <c r="F13" s="173"/>
      <c r="G13" s="173"/>
      <c r="H13" s="173"/>
      <c r="I13" s="95"/>
    </row>
    <row r="14" spans="2:9">
      <c r="B14" s="173"/>
      <c r="C14" s="173"/>
      <c r="D14" s="173"/>
      <c r="E14" s="173"/>
      <c r="F14" s="173"/>
      <c r="G14" s="173"/>
      <c r="H14" s="173"/>
    </row>
    <row r="15" spans="2:9">
      <c r="B15" s="173"/>
      <c r="C15" s="173"/>
      <c r="D15" s="173"/>
      <c r="E15" s="173"/>
      <c r="F15" s="173"/>
      <c r="G15" s="173"/>
      <c r="H15" s="173"/>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3:J9"/>
  <sheetViews>
    <sheetView showGridLines="0" showRowColHeaders="0" workbookViewId="0">
      <selection activeCell="I14" sqref="I14"/>
    </sheetView>
  </sheetViews>
  <sheetFormatPr baseColWidth="10" defaultRowHeight="15"/>
  <cols>
    <col min="1" max="1" width="5.7109375" customWidth="1"/>
  </cols>
  <sheetData>
    <row r="3" spans="2:10" ht="18.75">
      <c r="B3" s="155" t="s">
        <v>1544</v>
      </c>
      <c r="C3" s="177"/>
      <c r="D3" s="177"/>
      <c r="E3" s="177"/>
      <c r="F3" s="177"/>
      <c r="G3" s="177"/>
      <c r="H3" s="177"/>
      <c r="I3" s="97"/>
      <c r="J3" s="97"/>
    </row>
    <row r="4" spans="2:10">
      <c r="B4" s="176" t="s">
        <v>2451</v>
      </c>
      <c r="C4" s="177"/>
      <c r="D4" s="177"/>
      <c r="E4" s="177"/>
      <c r="F4" s="177"/>
      <c r="G4" s="177"/>
      <c r="H4" s="177"/>
      <c r="I4" s="116"/>
      <c r="J4" s="116"/>
    </row>
    <row r="5" spans="2:10">
      <c r="B5" s="177"/>
      <c r="C5" s="177"/>
      <c r="D5" s="177"/>
      <c r="E5" s="177"/>
      <c r="F5" s="177"/>
      <c r="G5" s="177"/>
      <c r="H5" s="177"/>
      <c r="I5" s="116"/>
      <c r="J5" s="116"/>
    </row>
    <row r="6" spans="2:10">
      <c r="B6" s="177"/>
      <c r="C6" s="177"/>
      <c r="D6" s="177"/>
      <c r="E6" s="177"/>
      <c r="F6" s="177"/>
      <c r="G6" s="177"/>
      <c r="H6" s="177"/>
      <c r="I6" s="116"/>
      <c r="J6" s="116"/>
    </row>
    <row r="7" spans="2:10">
      <c r="B7" s="177"/>
      <c r="C7" s="177"/>
      <c r="D7" s="177"/>
      <c r="E7" s="177"/>
      <c r="F7" s="177"/>
      <c r="G7" s="177"/>
      <c r="H7" s="177"/>
      <c r="I7" s="116"/>
      <c r="J7" s="116"/>
    </row>
    <row r="8" spans="2:10">
      <c r="B8" s="177"/>
      <c r="C8" s="177"/>
      <c r="D8" s="177"/>
      <c r="E8" s="177"/>
      <c r="F8" s="177"/>
      <c r="G8" s="177"/>
      <c r="H8" s="177"/>
      <c r="I8" s="116"/>
      <c r="J8" s="116"/>
    </row>
    <row r="9" spans="2:10">
      <c r="B9" s="116"/>
      <c r="C9" s="116"/>
      <c r="D9" s="116"/>
      <c r="E9" s="116"/>
      <c r="F9" s="116"/>
      <c r="G9" s="116"/>
      <c r="H9" s="116"/>
      <c r="I9" s="116"/>
      <c r="J9" s="116"/>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3:I13"/>
  <sheetViews>
    <sheetView showGridLines="0" showRowColHeaders="0" workbookViewId="0"/>
  </sheetViews>
  <sheetFormatPr baseColWidth="10" defaultRowHeight="15"/>
  <cols>
    <col min="1" max="1" width="5.7109375" customWidth="1"/>
  </cols>
  <sheetData>
    <row r="3" spans="2:9" ht="19.5">
      <c r="B3" s="205" t="s">
        <v>1545</v>
      </c>
      <c r="C3" s="173"/>
      <c r="D3" s="173"/>
      <c r="E3" s="173"/>
      <c r="F3" s="173"/>
      <c r="G3" s="173"/>
      <c r="H3" s="173"/>
      <c r="I3" s="118"/>
    </row>
    <row r="4" spans="2:9">
      <c r="B4" s="176" t="s">
        <v>2387</v>
      </c>
      <c r="C4" s="177"/>
      <c r="D4" s="177"/>
      <c r="E4" s="177"/>
      <c r="F4" s="177"/>
      <c r="G4" s="177"/>
      <c r="H4" s="177"/>
      <c r="I4" s="116"/>
    </row>
    <row r="5" spans="2:9">
      <c r="B5" s="177"/>
      <c r="C5" s="177"/>
      <c r="D5" s="177"/>
      <c r="E5" s="177"/>
      <c r="F5" s="177"/>
      <c r="G5" s="177"/>
      <c r="H5" s="177"/>
      <c r="I5" s="116"/>
    </row>
    <row r="6" spans="2:9">
      <c r="B6" s="177"/>
      <c r="C6" s="177"/>
      <c r="D6" s="177"/>
      <c r="E6" s="177"/>
      <c r="F6" s="177"/>
      <c r="G6" s="177"/>
      <c r="H6" s="177"/>
      <c r="I6" s="116"/>
    </row>
    <row r="7" spans="2:9">
      <c r="B7" s="177"/>
      <c r="C7" s="177"/>
      <c r="D7" s="177"/>
      <c r="E7" s="177"/>
      <c r="F7" s="177"/>
      <c r="G7" s="177"/>
      <c r="H7" s="177"/>
      <c r="I7" s="116"/>
    </row>
    <row r="8" spans="2:9">
      <c r="B8" s="177"/>
      <c r="C8" s="177"/>
      <c r="D8" s="177"/>
      <c r="E8" s="177"/>
      <c r="F8" s="177"/>
      <c r="G8" s="177"/>
      <c r="H8" s="177"/>
      <c r="I8" s="116"/>
    </row>
    <row r="9" spans="2:9">
      <c r="B9" s="177"/>
      <c r="C9" s="177"/>
      <c r="D9" s="177"/>
      <c r="E9" s="177"/>
      <c r="F9" s="177"/>
      <c r="G9" s="177"/>
      <c r="H9" s="177"/>
      <c r="I9" s="116"/>
    </row>
    <row r="10" spans="2:9">
      <c r="B10" s="177"/>
      <c r="C10" s="177"/>
      <c r="D10" s="177"/>
      <c r="E10" s="177"/>
      <c r="F10" s="177"/>
      <c r="G10" s="177"/>
      <c r="H10" s="177"/>
      <c r="I10" s="116"/>
    </row>
    <row r="11" spans="2:9">
      <c r="B11" s="177"/>
      <c r="C11" s="177"/>
      <c r="D11" s="177"/>
      <c r="E11" s="177"/>
      <c r="F11" s="177"/>
      <c r="G11" s="177"/>
      <c r="H11" s="177"/>
      <c r="I11" s="116"/>
    </row>
    <row r="12" spans="2:9">
      <c r="B12" s="95"/>
      <c r="C12" s="95"/>
      <c r="D12" s="95"/>
      <c r="E12" s="95"/>
      <c r="F12" s="95"/>
      <c r="G12" s="95"/>
      <c r="H12" s="95"/>
      <c r="I12" s="116"/>
    </row>
    <row r="13" spans="2:9">
      <c r="B13" s="95"/>
      <c r="C13" s="95"/>
      <c r="D13" s="95"/>
      <c r="E13" s="95"/>
      <c r="F13" s="95"/>
      <c r="G13" s="95"/>
      <c r="H13" s="95"/>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3:I9"/>
  <sheetViews>
    <sheetView showGridLines="0" showRowColHeaders="0" workbookViewId="0"/>
  </sheetViews>
  <sheetFormatPr baseColWidth="10" defaultRowHeight="15"/>
  <cols>
    <col min="1" max="1" width="5.7109375" customWidth="1"/>
  </cols>
  <sheetData>
    <row r="3" spans="2:9" ht="18.75">
      <c r="B3" s="251" t="s">
        <v>1546</v>
      </c>
      <c r="C3" s="177"/>
      <c r="D3" s="177"/>
      <c r="E3" s="177"/>
      <c r="F3" s="177"/>
      <c r="G3" s="177"/>
      <c r="H3" s="177"/>
      <c r="I3" s="97"/>
    </row>
    <row r="4" spans="2:9">
      <c r="B4" s="252" t="s">
        <v>2452</v>
      </c>
      <c r="C4" s="253"/>
      <c r="D4" s="253"/>
      <c r="E4" s="253"/>
      <c r="F4" s="253"/>
      <c r="G4" s="253"/>
      <c r="H4" s="253"/>
      <c r="I4" s="95"/>
    </row>
    <row r="5" spans="2:9">
      <c r="B5" s="253"/>
      <c r="C5" s="253"/>
      <c r="D5" s="253"/>
      <c r="E5" s="253"/>
      <c r="F5" s="253"/>
      <c r="G5" s="253"/>
      <c r="H5" s="253"/>
      <c r="I5" s="95"/>
    </row>
    <row r="6" spans="2:9">
      <c r="B6" s="253"/>
      <c r="C6" s="253"/>
      <c r="D6" s="253"/>
      <c r="E6" s="253"/>
      <c r="F6" s="253"/>
      <c r="G6" s="253"/>
      <c r="H6" s="253"/>
    </row>
    <row r="7" spans="2:9">
      <c r="B7" s="253"/>
      <c r="C7" s="253"/>
      <c r="D7" s="253"/>
      <c r="E7" s="253"/>
      <c r="F7" s="253"/>
      <c r="G7" s="253"/>
      <c r="H7" s="253"/>
    </row>
    <row r="8" spans="2:9">
      <c r="B8" s="253"/>
      <c r="C8" s="253"/>
      <c r="D8" s="253"/>
      <c r="E8" s="253"/>
      <c r="F8" s="253"/>
      <c r="G8" s="253"/>
      <c r="H8" s="253"/>
    </row>
    <row r="9" spans="2:9">
      <c r="B9" s="253"/>
      <c r="C9" s="253"/>
      <c r="D9" s="253"/>
      <c r="E9" s="253"/>
      <c r="F9" s="253"/>
      <c r="G9" s="253"/>
      <c r="H9" s="253"/>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3:I10"/>
  <sheetViews>
    <sheetView showGridLines="0" showRowColHeaders="0" workbookViewId="0"/>
  </sheetViews>
  <sheetFormatPr baseColWidth="10" defaultRowHeight="15"/>
  <cols>
    <col min="1" max="1" width="5.7109375" customWidth="1"/>
  </cols>
  <sheetData>
    <row r="3" spans="1:9" ht="18.75">
      <c r="B3" s="251" t="s">
        <v>2388</v>
      </c>
      <c r="C3" s="177"/>
      <c r="D3" s="177"/>
      <c r="E3" s="177"/>
      <c r="F3" s="177"/>
      <c r="G3" s="177"/>
      <c r="H3" s="177"/>
      <c r="I3" s="97"/>
    </row>
    <row r="4" spans="1:9">
      <c r="A4" s="64"/>
      <c r="B4" s="176" t="s">
        <v>2467</v>
      </c>
      <c r="C4" s="177"/>
      <c r="D4" s="177"/>
      <c r="E4" s="177"/>
      <c r="F4" s="177"/>
      <c r="G4" s="177"/>
      <c r="H4" s="177"/>
      <c r="I4" s="95"/>
    </row>
    <row r="5" spans="1:9">
      <c r="B5" s="177"/>
      <c r="C5" s="177"/>
      <c r="D5" s="177"/>
      <c r="E5" s="177"/>
      <c r="F5" s="177"/>
      <c r="G5" s="177"/>
      <c r="H5" s="177"/>
      <c r="I5" s="95"/>
    </row>
    <row r="6" spans="1:9">
      <c r="B6" s="177"/>
      <c r="C6" s="177"/>
      <c r="D6" s="177"/>
      <c r="E6" s="177"/>
      <c r="F6" s="177"/>
      <c r="G6" s="177"/>
      <c r="H6" s="177"/>
      <c r="I6" s="95"/>
    </row>
    <row r="7" spans="1:9">
      <c r="B7" s="177"/>
      <c r="C7" s="177"/>
      <c r="D7" s="177"/>
      <c r="E7" s="177"/>
      <c r="F7" s="177"/>
      <c r="G7" s="177"/>
      <c r="H7" s="177"/>
      <c r="I7" s="95"/>
    </row>
    <row r="8" spans="1:9">
      <c r="B8" s="177"/>
      <c r="C8" s="177"/>
      <c r="D8" s="177"/>
      <c r="E8" s="177"/>
      <c r="F8" s="177"/>
      <c r="G8" s="177"/>
      <c r="H8" s="177"/>
    </row>
    <row r="9" spans="1:9">
      <c r="B9" s="177"/>
      <c r="C9" s="177"/>
      <c r="D9" s="177"/>
      <c r="E9" s="177"/>
      <c r="F9" s="177"/>
      <c r="G9" s="177"/>
      <c r="H9" s="177"/>
    </row>
    <row r="10" spans="1:9">
      <c r="B10" s="177"/>
      <c r="C10" s="177"/>
      <c r="D10" s="177"/>
      <c r="E10" s="177"/>
      <c r="F10" s="177"/>
      <c r="G10" s="177"/>
      <c r="H10" s="177"/>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3:I12"/>
  <sheetViews>
    <sheetView showGridLines="0" showRowColHeaders="0" workbookViewId="0"/>
  </sheetViews>
  <sheetFormatPr baseColWidth="10" defaultRowHeight="15"/>
  <cols>
    <col min="1" max="1" width="5.7109375" customWidth="1"/>
  </cols>
  <sheetData>
    <row r="3" spans="2:9" ht="18.75">
      <c r="B3" s="155" t="s">
        <v>2390</v>
      </c>
      <c r="C3" s="177"/>
      <c r="D3" s="177"/>
      <c r="E3" s="177"/>
      <c r="F3" s="177"/>
      <c r="G3" s="177"/>
      <c r="H3" s="177"/>
      <c r="I3" s="97"/>
    </row>
    <row r="4" spans="2:9">
      <c r="B4" s="250" t="s">
        <v>2386</v>
      </c>
      <c r="C4" s="177"/>
      <c r="D4" s="177"/>
      <c r="E4" s="177"/>
      <c r="F4" s="177"/>
      <c r="G4" s="177"/>
      <c r="H4" s="177"/>
      <c r="I4" s="95"/>
    </row>
    <row r="5" spans="2:9">
      <c r="B5" s="177"/>
      <c r="C5" s="177"/>
      <c r="D5" s="177"/>
      <c r="E5" s="177"/>
      <c r="F5" s="177"/>
      <c r="G5" s="177"/>
      <c r="H5" s="177"/>
      <c r="I5" s="95"/>
    </row>
    <row r="6" spans="2:9">
      <c r="B6" s="177"/>
      <c r="C6" s="177"/>
      <c r="D6" s="177"/>
      <c r="E6" s="177"/>
      <c r="F6" s="177"/>
      <c r="G6" s="177"/>
      <c r="H6" s="177"/>
      <c r="I6" s="95"/>
    </row>
    <row r="7" spans="2:9">
      <c r="B7" s="177"/>
      <c r="C7" s="177"/>
      <c r="D7" s="177"/>
      <c r="E7" s="177"/>
      <c r="F7" s="177"/>
      <c r="G7" s="177"/>
      <c r="H7" s="177"/>
      <c r="I7" s="95"/>
    </row>
    <row r="8" spans="2:9">
      <c r="B8" s="177"/>
      <c r="C8" s="177"/>
      <c r="D8" s="177"/>
      <c r="E8" s="177"/>
      <c r="F8" s="177"/>
      <c r="G8" s="177"/>
      <c r="H8" s="177"/>
      <c r="I8" s="95"/>
    </row>
    <row r="9" spans="2:9">
      <c r="B9" s="177"/>
      <c r="C9" s="177"/>
      <c r="D9" s="177"/>
      <c r="E9" s="177"/>
      <c r="F9" s="177"/>
      <c r="G9" s="177"/>
      <c r="H9" s="177"/>
      <c r="I9" s="95"/>
    </row>
    <row r="10" spans="2:9">
      <c r="B10" s="177"/>
      <c r="C10" s="177"/>
      <c r="D10" s="177"/>
      <c r="E10" s="177"/>
      <c r="F10" s="177"/>
      <c r="G10" s="177"/>
      <c r="H10" s="177"/>
      <c r="I10" s="95"/>
    </row>
    <row r="11" spans="2:9">
      <c r="B11" s="177"/>
      <c r="C11" s="177"/>
      <c r="D11" s="177"/>
      <c r="E11" s="177"/>
      <c r="F11" s="177"/>
      <c r="G11" s="177"/>
      <c r="H11" s="177"/>
    </row>
    <row r="12" spans="2:9">
      <c r="B12" s="177"/>
      <c r="C12" s="177"/>
      <c r="D12" s="177"/>
      <c r="E12" s="177"/>
      <c r="F12" s="177"/>
      <c r="G12" s="177"/>
      <c r="H12" s="177"/>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B3:I15"/>
  <sheetViews>
    <sheetView showGridLines="0" showRowColHeaders="0" workbookViewId="0"/>
  </sheetViews>
  <sheetFormatPr baseColWidth="10" defaultRowHeight="15"/>
  <cols>
    <col min="1" max="1" width="5.7109375" customWidth="1"/>
  </cols>
  <sheetData>
    <row r="3" spans="2:9" ht="18.75">
      <c r="B3" s="155" t="s">
        <v>1547</v>
      </c>
      <c r="C3" s="177"/>
      <c r="D3" s="177"/>
      <c r="E3" s="177"/>
      <c r="F3" s="177"/>
      <c r="G3" s="177"/>
      <c r="H3" s="177"/>
      <c r="I3" s="97"/>
    </row>
    <row r="4" spans="2:9">
      <c r="B4" s="176" t="s">
        <v>2458</v>
      </c>
      <c r="C4" s="177"/>
      <c r="D4" s="177"/>
      <c r="E4" s="177"/>
      <c r="F4" s="177"/>
      <c r="G4" s="177"/>
      <c r="H4" s="177"/>
      <c r="I4" s="95"/>
    </row>
    <row r="5" spans="2:9">
      <c r="B5" s="177"/>
      <c r="C5" s="177"/>
      <c r="D5" s="177"/>
      <c r="E5" s="177"/>
      <c r="F5" s="177"/>
      <c r="G5" s="177"/>
      <c r="H5" s="177"/>
      <c r="I5" s="95"/>
    </row>
    <row r="6" spans="2:9">
      <c r="B6" s="177"/>
      <c r="C6" s="177"/>
      <c r="D6" s="177"/>
      <c r="E6" s="177"/>
      <c r="F6" s="177"/>
      <c r="G6" s="177"/>
      <c r="H6" s="177"/>
      <c r="I6" s="95"/>
    </row>
    <row r="7" spans="2:9">
      <c r="B7" s="177"/>
      <c r="C7" s="177"/>
      <c r="D7" s="177"/>
      <c r="E7" s="177"/>
      <c r="F7" s="177"/>
      <c r="G7" s="177"/>
      <c r="H7" s="177"/>
      <c r="I7" s="95"/>
    </row>
    <row r="8" spans="2:9">
      <c r="B8" s="177"/>
      <c r="C8" s="177"/>
      <c r="D8" s="177"/>
      <c r="E8" s="177"/>
      <c r="F8" s="177"/>
      <c r="G8" s="177"/>
      <c r="H8" s="177"/>
      <c r="I8" s="95"/>
    </row>
    <row r="9" spans="2:9">
      <c r="B9" s="173"/>
      <c r="C9" s="173"/>
      <c r="D9" s="173"/>
      <c r="E9" s="173"/>
      <c r="F9" s="173"/>
      <c r="G9" s="173"/>
      <c r="H9" s="173"/>
      <c r="I9" s="95"/>
    </row>
    <row r="10" spans="2:9">
      <c r="B10" s="173"/>
      <c r="C10" s="173"/>
      <c r="D10" s="173"/>
      <c r="E10" s="173"/>
      <c r="F10" s="173"/>
      <c r="G10" s="173"/>
      <c r="H10" s="173"/>
      <c r="I10" s="95"/>
    </row>
    <row r="11" spans="2:9">
      <c r="B11" s="173"/>
      <c r="C11" s="173"/>
      <c r="D11" s="173"/>
      <c r="E11" s="173"/>
      <c r="F11" s="173"/>
      <c r="G11" s="173"/>
      <c r="H11" s="173"/>
      <c r="I11" s="95"/>
    </row>
    <row r="12" spans="2:9">
      <c r="B12" s="173"/>
      <c r="C12" s="173"/>
      <c r="D12" s="173"/>
      <c r="E12" s="173"/>
      <c r="F12" s="173"/>
      <c r="G12" s="173"/>
      <c r="H12" s="173"/>
      <c r="I12" s="95"/>
    </row>
    <row r="13" spans="2:9">
      <c r="B13" s="173"/>
      <c r="C13" s="173"/>
      <c r="D13" s="173"/>
      <c r="E13" s="173"/>
      <c r="F13" s="173"/>
      <c r="G13" s="173"/>
      <c r="H13" s="173"/>
      <c r="I13" s="110"/>
    </row>
    <row r="14" spans="2:9">
      <c r="B14" s="173"/>
      <c r="C14" s="173"/>
      <c r="D14" s="173"/>
      <c r="E14" s="173"/>
      <c r="F14" s="173"/>
      <c r="G14" s="173"/>
      <c r="H14" s="173"/>
    </row>
    <row r="15" spans="2:9">
      <c r="B15" s="173"/>
      <c r="C15" s="173"/>
      <c r="D15" s="173"/>
      <c r="E15" s="173"/>
      <c r="F15" s="173"/>
      <c r="G15" s="173"/>
      <c r="H15" s="173"/>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3:I11"/>
  <sheetViews>
    <sheetView showGridLines="0" showRowColHeaders="0" workbookViewId="0">
      <selection activeCell="B10" sqref="B10"/>
    </sheetView>
  </sheetViews>
  <sheetFormatPr baseColWidth="10" defaultRowHeight="15"/>
  <cols>
    <col min="1" max="1" width="5.7109375" customWidth="1"/>
  </cols>
  <sheetData>
    <row r="3" spans="1:9" ht="18.75">
      <c r="B3" s="155" t="s">
        <v>1548</v>
      </c>
      <c r="C3" s="177"/>
      <c r="D3" s="177"/>
      <c r="E3" s="177"/>
      <c r="F3" s="177"/>
      <c r="G3" s="177"/>
      <c r="H3" s="177"/>
      <c r="I3" s="97"/>
    </row>
    <row r="4" spans="1:9">
      <c r="A4" s="107"/>
      <c r="B4" s="250" t="s">
        <v>2469</v>
      </c>
      <c r="C4" s="177"/>
      <c r="D4" s="177"/>
      <c r="E4" s="177"/>
      <c r="F4" s="177"/>
      <c r="G4" s="177"/>
      <c r="H4" s="177"/>
      <c r="I4" s="119"/>
    </row>
    <row r="5" spans="1:9">
      <c r="A5" s="107"/>
      <c r="B5" s="177"/>
      <c r="C5" s="177"/>
      <c r="D5" s="177"/>
      <c r="E5" s="177"/>
      <c r="F5" s="177"/>
      <c r="G5" s="177"/>
      <c r="H5" s="177"/>
      <c r="I5" s="119"/>
    </row>
    <row r="6" spans="1:9">
      <c r="A6" s="107"/>
      <c r="B6" s="177"/>
      <c r="C6" s="177"/>
      <c r="D6" s="177"/>
      <c r="E6" s="177"/>
      <c r="F6" s="177"/>
      <c r="G6" s="177"/>
      <c r="H6" s="177"/>
      <c r="I6" s="119"/>
    </row>
    <row r="7" spans="1:9">
      <c r="A7" s="107"/>
      <c r="B7" s="177"/>
      <c r="C7" s="177"/>
      <c r="D7" s="177"/>
      <c r="E7" s="177"/>
      <c r="F7" s="177"/>
      <c r="G7" s="177"/>
      <c r="H7" s="177"/>
      <c r="I7" s="119"/>
    </row>
    <row r="8" spans="1:9">
      <c r="A8" s="107"/>
      <c r="B8" s="177"/>
      <c r="C8" s="177"/>
      <c r="D8" s="177"/>
      <c r="E8" s="177"/>
      <c r="F8" s="177"/>
      <c r="G8" s="177"/>
      <c r="H8" s="177"/>
      <c r="I8" s="119"/>
    </row>
    <row r="9" spans="1:9">
      <c r="A9" s="107"/>
      <c r="B9" s="177"/>
      <c r="C9" s="177"/>
      <c r="D9" s="177"/>
      <c r="E9" s="177"/>
      <c r="F9" s="177"/>
      <c r="G9" s="177"/>
      <c r="H9" s="177"/>
      <c r="I9" s="119"/>
    </row>
    <row r="10" spans="1:9">
      <c r="A10" s="107"/>
      <c r="B10" s="119"/>
      <c r="C10" s="119"/>
      <c r="D10" s="119"/>
      <c r="E10" s="119"/>
      <c r="F10" s="119"/>
      <c r="G10" s="119"/>
      <c r="H10" s="119"/>
      <c r="I10" s="119"/>
    </row>
    <row r="11" spans="1:9">
      <c r="A11" s="107"/>
      <c r="B11" s="120"/>
      <c r="C11" s="120"/>
      <c r="D11" s="120"/>
      <c r="E11" s="120"/>
      <c r="F11" s="120"/>
      <c r="G11" s="120"/>
      <c r="H11" s="120"/>
      <c r="I11" s="120"/>
    </row>
  </sheetData>
  <sheetProtection algorithmName="SHA-512" hashValue="RjKZ6mwT2Nh45YDGCZG2TuVgZMLxf8KIsKux6QUNWnv/gxIGRR90d3aQz5fQ28f58itSzyyoH6ghaQoNJK15XA==" saltValue="poxiOxcagfjj3Fb+xEkweg=="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6:N19"/>
  <sheetViews>
    <sheetView showGridLines="0" showRowColHeaders="0" tabSelected="1" zoomScale="90" zoomScaleNormal="90" workbookViewId="0">
      <selection activeCell="D11" sqref="D11:N11"/>
    </sheetView>
  </sheetViews>
  <sheetFormatPr baseColWidth="10" defaultRowHeight="15"/>
  <cols>
    <col min="1" max="1" width="5.7109375" style="39" customWidth="1"/>
    <col min="2" max="16384" width="11.42578125" style="39"/>
  </cols>
  <sheetData>
    <row r="6" spans="2:14">
      <c r="B6" s="146"/>
      <c r="C6" s="146"/>
      <c r="D6" s="146"/>
      <c r="E6" s="146"/>
      <c r="F6" s="146"/>
      <c r="G6" s="146"/>
      <c r="H6" s="146"/>
      <c r="I6" s="146"/>
      <c r="J6" s="146"/>
      <c r="K6" s="146"/>
      <c r="L6" s="146"/>
      <c r="M6" s="146"/>
      <c r="N6" s="146"/>
    </row>
    <row r="8" spans="2:14" ht="105" customHeight="1">
      <c r="B8" s="144" t="s">
        <v>1518</v>
      </c>
      <c r="C8" s="145"/>
      <c r="D8" s="145"/>
      <c r="E8" s="145"/>
      <c r="F8" s="145"/>
      <c r="G8" s="145"/>
      <c r="H8" s="145"/>
      <c r="I8" s="145"/>
      <c r="J8" s="145"/>
      <c r="K8" s="145"/>
      <c r="L8" s="145"/>
      <c r="M8" s="145"/>
      <c r="N8" s="145"/>
    </row>
    <row r="9" spans="2:14" ht="36.75">
      <c r="B9" s="74"/>
      <c r="C9" s="74"/>
      <c r="D9" s="74"/>
      <c r="E9" s="74"/>
      <c r="F9" s="74"/>
      <c r="G9" s="74"/>
      <c r="H9" s="74"/>
      <c r="I9" s="74"/>
      <c r="J9" s="74"/>
      <c r="K9" s="74"/>
      <c r="L9" s="74"/>
      <c r="M9" s="74"/>
      <c r="N9" s="74"/>
    </row>
    <row r="10" spans="2:14">
      <c r="B10" s="55"/>
    </row>
    <row r="11" spans="2:14" ht="56.25" customHeight="1">
      <c r="B11" s="147" t="s">
        <v>1502</v>
      </c>
      <c r="C11" s="148"/>
      <c r="D11" s="149" t="s">
        <v>1770</v>
      </c>
      <c r="E11" s="150"/>
      <c r="F11" s="150"/>
      <c r="G11" s="150"/>
      <c r="H11" s="150"/>
      <c r="I11" s="150"/>
      <c r="J11" s="150"/>
      <c r="K11" s="150"/>
      <c r="L11" s="150"/>
      <c r="M11" s="150"/>
      <c r="N11" s="150"/>
    </row>
    <row r="12" spans="2:14" ht="19.5">
      <c r="B12" s="53"/>
      <c r="C12" s="53"/>
      <c r="D12" s="153" t="s">
        <v>2455</v>
      </c>
      <c r="E12" s="154"/>
      <c r="F12" s="154"/>
      <c r="G12" s="154"/>
      <c r="H12" s="154"/>
      <c r="I12" s="154"/>
      <c r="J12" s="154"/>
      <c r="K12" s="154"/>
      <c r="L12" s="154"/>
      <c r="M12" s="154"/>
      <c r="N12" s="154"/>
    </row>
    <row r="13" spans="2:14" ht="19.5">
      <c r="B13" s="53"/>
      <c r="C13" s="53"/>
      <c r="D13" s="154"/>
      <c r="E13" s="154"/>
      <c r="F13" s="154"/>
      <c r="G13" s="154"/>
      <c r="H13" s="154"/>
      <c r="I13" s="154"/>
      <c r="J13" s="154"/>
      <c r="K13" s="154"/>
      <c r="L13" s="154"/>
      <c r="M13" s="154"/>
      <c r="N13" s="154"/>
    </row>
    <row r="14" spans="2:14">
      <c r="B14" s="54"/>
      <c r="C14" s="54"/>
      <c r="D14" s="54"/>
      <c r="E14" s="54"/>
      <c r="F14" s="54"/>
      <c r="G14" s="54"/>
      <c r="H14" s="54"/>
      <c r="I14" s="54"/>
      <c r="J14" s="54"/>
      <c r="K14" s="54"/>
      <c r="L14" s="54"/>
      <c r="M14" s="54"/>
      <c r="N14" s="54"/>
    </row>
    <row r="15" spans="2:14" ht="26.25">
      <c r="B15" s="151" t="s">
        <v>1552</v>
      </c>
      <c r="C15" s="151"/>
      <c r="D15" s="151"/>
      <c r="E15" s="151"/>
      <c r="F15" s="151"/>
      <c r="G15" s="151"/>
      <c r="H15" s="151"/>
      <c r="I15" s="151"/>
      <c r="J15" s="151"/>
      <c r="K15" s="151"/>
      <c r="L15" s="151"/>
      <c r="M15" s="151"/>
      <c r="N15" s="151"/>
    </row>
    <row r="16" spans="2:14">
      <c r="B16" s="54"/>
      <c r="C16" s="54"/>
      <c r="D16" s="54"/>
      <c r="E16" s="54"/>
      <c r="F16" s="54"/>
      <c r="G16" s="54"/>
      <c r="H16" s="54"/>
      <c r="I16" s="54"/>
      <c r="J16" s="54"/>
      <c r="K16" s="54"/>
      <c r="L16" s="54"/>
      <c r="M16" s="54"/>
      <c r="N16" s="54"/>
    </row>
    <row r="17" spans="2:14" ht="26.25">
      <c r="B17" s="152" t="s">
        <v>2373</v>
      </c>
      <c r="C17" s="152"/>
      <c r="D17" s="152"/>
      <c r="E17" s="152"/>
      <c r="F17" s="152"/>
      <c r="G17" s="152"/>
      <c r="H17" s="152"/>
      <c r="I17" s="152"/>
      <c r="J17" s="152"/>
      <c r="K17" s="152"/>
      <c r="L17" s="152"/>
      <c r="M17" s="152"/>
      <c r="N17" s="152"/>
    </row>
    <row r="19" spans="2:14" ht="26.25">
      <c r="B19" s="143" t="s">
        <v>2435</v>
      </c>
      <c r="C19" s="143"/>
      <c r="D19" s="143"/>
      <c r="E19" s="143"/>
      <c r="F19" s="143"/>
      <c r="G19" s="143"/>
      <c r="H19" s="143"/>
      <c r="I19" s="143"/>
      <c r="J19" s="143"/>
      <c r="K19" s="143"/>
      <c r="L19" s="143"/>
      <c r="M19" s="143"/>
      <c r="N19" s="143"/>
    </row>
  </sheetData>
  <sheetProtection algorithmName="SHA-512" hashValue="vji8rZleI2RzUdhtJR5Guk9Em+GVDG20S2s7hUQi2nwmHBLQ5jRmFNVKFdJPmyXpBI0hV6mECxlf3xrLawhe8w==" saltValue="hbuIjqr3G9827+C9jYp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formula1>ENTIDADES</formula1>
    </dataValidation>
  </dataValidations>
  <hyperlinks>
    <hyperlink ref="B17" location="'CICLO PDA'!A1" display="CICLO DE LA PREVENCIÓN DEL DAÑO ANTIJURÍDICO"/>
    <hyperlink ref="B19" location="DEFINICIÓN!A1" display="DEFINICIÓN"/>
    <hyperlink ref="B15" location="'ANTES DE EMPEZAR'!A1" display="ANTES DE EMPEZAR"/>
    <hyperlink ref="B19:N19" location="LINEAMIENTOS!A1" display="LINEAMIENTOS"/>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3:I18"/>
  <sheetViews>
    <sheetView showGridLines="0" showRowColHeaders="0" workbookViewId="0"/>
  </sheetViews>
  <sheetFormatPr baseColWidth="10" defaultRowHeight="15"/>
  <cols>
    <col min="1" max="1" width="5.7109375" customWidth="1"/>
  </cols>
  <sheetData>
    <row r="3" spans="2:9">
      <c r="B3" s="155" t="s">
        <v>1550</v>
      </c>
      <c r="C3" s="177"/>
      <c r="D3" s="177"/>
      <c r="E3" s="177"/>
      <c r="F3" s="177"/>
      <c r="G3" s="177"/>
      <c r="H3" s="177"/>
      <c r="I3" s="177"/>
    </row>
    <row r="4" spans="2:9">
      <c r="B4" s="254" t="s">
        <v>2434</v>
      </c>
      <c r="C4" s="177"/>
      <c r="D4" s="177"/>
      <c r="E4" s="177"/>
      <c r="F4" s="177"/>
      <c r="G4" s="177"/>
      <c r="H4" s="177"/>
      <c r="I4" s="177"/>
    </row>
    <row r="5" spans="2:9">
      <c r="B5" s="177"/>
      <c r="C5" s="177"/>
      <c r="D5" s="177"/>
      <c r="E5" s="177"/>
      <c r="F5" s="177"/>
      <c r="G5" s="177"/>
      <c r="H5" s="177"/>
      <c r="I5" s="177"/>
    </row>
    <row r="6" spans="2:9">
      <c r="B6" s="177"/>
      <c r="C6" s="177"/>
      <c r="D6" s="177"/>
      <c r="E6" s="177"/>
      <c r="F6" s="177"/>
      <c r="G6" s="177"/>
      <c r="H6" s="177"/>
      <c r="I6" s="177"/>
    </row>
    <row r="7" spans="2:9">
      <c r="B7" s="177"/>
      <c r="C7" s="177"/>
      <c r="D7" s="177"/>
      <c r="E7" s="177"/>
      <c r="F7" s="177"/>
      <c r="G7" s="177"/>
      <c r="H7" s="177"/>
      <c r="I7" s="177"/>
    </row>
    <row r="8" spans="2:9">
      <c r="B8" s="177"/>
      <c r="C8" s="177"/>
      <c r="D8" s="177"/>
      <c r="E8" s="177"/>
      <c r="F8" s="177"/>
      <c r="G8" s="177"/>
      <c r="H8" s="177"/>
      <c r="I8" s="177"/>
    </row>
    <row r="9" spans="2:9">
      <c r="B9" s="177"/>
      <c r="C9" s="177"/>
      <c r="D9" s="177"/>
      <c r="E9" s="177"/>
      <c r="F9" s="177"/>
      <c r="G9" s="177"/>
      <c r="H9" s="177"/>
      <c r="I9" s="177"/>
    </row>
    <row r="10" spans="2:9">
      <c r="B10" s="177"/>
      <c r="C10" s="177"/>
      <c r="D10" s="177"/>
      <c r="E10" s="177"/>
      <c r="F10" s="177"/>
      <c r="G10" s="177"/>
      <c r="H10" s="177"/>
      <c r="I10" s="177"/>
    </row>
    <row r="11" spans="2:9">
      <c r="B11" s="177"/>
      <c r="C11" s="177"/>
      <c r="D11" s="177"/>
      <c r="E11" s="177"/>
      <c r="F11" s="177"/>
      <c r="G11" s="177"/>
      <c r="H11" s="177"/>
      <c r="I11" s="177"/>
    </row>
    <row r="12" spans="2:9">
      <c r="B12" s="177"/>
      <c r="C12" s="177"/>
      <c r="D12" s="177"/>
      <c r="E12" s="177"/>
      <c r="F12" s="177"/>
      <c r="G12" s="177"/>
      <c r="H12" s="177"/>
      <c r="I12" s="177"/>
    </row>
    <row r="13" spans="2:9">
      <c r="B13" s="177"/>
      <c r="C13" s="177"/>
      <c r="D13" s="177"/>
      <c r="E13" s="177"/>
      <c r="F13" s="177"/>
      <c r="G13" s="177"/>
      <c r="H13" s="177"/>
      <c r="I13" s="177"/>
    </row>
    <row r="14" spans="2:9">
      <c r="B14" s="177"/>
      <c r="C14" s="177"/>
      <c r="D14" s="177"/>
      <c r="E14" s="177"/>
      <c r="F14" s="177"/>
      <c r="G14" s="177"/>
      <c r="H14" s="177"/>
      <c r="I14" s="177"/>
    </row>
    <row r="15" spans="2:9">
      <c r="B15" s="177"/>
      <c r="C15" s="177"/>
      <c r="D15" s="177"/>
      <c r="E15" s="177"/>
      <c r="F15" s="177"/>
      <c r="G15" s="177"/>
      <c r="H15" s="177"/>
      <c r="I15" s="177"/>
    </row>
    <row r="16" spans="2:9">
      <c r="B16" s="177"/>
      <c r="C16" s="177"/>
      <c r="D16" s="177"/>
      <c r="E16" s="177"/>
      <c r="F16" s="177"/>
      <c r="G16" s="177"/>
      <c r="H16" s="177"/>
      <c r="I16" s="177"/>
    </row>
    <row r="17" spans="2:9">
      <c r="B17" s="177"/>
      <c r="C17" s="177"/>
      <c r="D17" s="177"/>
      <c r="E17" s="177"/>
      <c r="F17" s="177"/>
      <c r="G17" s="177"/>
      <c r="H17" s="177"/>
      <c r="I17" s="177"/>
    </row>
    <row r="18" spans="2:9">
      <c r="B18" s="177"/>
      <c r="C18" s="177"/>
      <c r="D18" s="177"/>
      <c r="E18" s="177"/>
      <c r="F18" s="177"/>
      <c r="G18" s="177"/>
      <c r="H18" s="177"/>
      <c r="I18" s="177"/>
    </row>
  </sheetData>
  <sheetProtection algorithmName="SHA-512" hashValue="AwLS7GEeMX2vcgAF9zKfNvGWzsjq0DkCm6U5T6gxBFmZUX2VVsbU/HqHimaOiqdcZ8Vz4p9JNXglnA7Qa/MtJA==" saltValue="FCl7oTZsfzyMkD2s7Ewj7w==" spinCount="100000" sheet="1" objects="1" scenarios="1"/>
  <mergeCells count="2">
    <mergeCell ref="B3:I3"/>
    <mergeCell ref="B4:I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3:J19"/>
  <sheetViews>
    <sheetView showGridLines="0" showRowColHeaders="0" workbookViewId="0"/>
  </sheetViews>
  <sheetFormatPr baseColWidth="10" defaultRowHeight="15"/>
  <cols>
    <col min="1" max="1" width="5.7109375" customWidth="1"/>
  </cols>
  <sheetData>
    <row r="3" spans="2:10" ht="18.75">
      <c r="B3" s="155" t="s">
        <v>1549</v>
      </c>
      <c r="C3" s="177"/>
      <c r="D3" s="177"/>
      <c r="E3" s="177"/>
      <c r="F3" s="177"/>
      <c r="G3" s="177"/>
      <c r="H3" s="177"/>
      <c r="I3" s="97"/>
      <c r="J3" s="97"/>
    </row>
    <row r="4" spans="2:10">
      <c r="B4" s="254" t="s">
        <v>2464</v>
      </c>
      <c r="C4" s="177"/>
      <c r="D4" s="177"/>
      <c r="E4" s="177"/>
      <c r="F4" s="177"/>
      <c r="G4" s="177"/>
      <c r="H4" s="177"/>
      <c r="I4" s="95"/>
      <c r="J4" s="95"/>
    </row>
    <row r="5" spans="2:10">
      <c r="B5" s="177"/>
      <c r="C5" s="177"/>
      <c r="D5" s="177"/>
      <c r="E5" s="177"/>
      <c r="F5" s="177"/>
      <c r="G5" s="177"/>
      <c r="H5" s="177"/>
      <c r="I5" s="95"/>
      <c r="J5" s="95"/>
    </row>
    <row r="6" spans="2:10">
      <c r="B6" s="177"/>
      <c r="C6" s="177"/>
      <c r="D6" s="177"/>
      <c r="E6" s="177"/>
      <c r="F6" s="177"/>
      <c r="G6" s="177"/>
      <c r="H6" s="177"/>
      <c r="I6" s="95"/>
      <c r="J6" s="95"/>
    </row>
    <row r="7" spans="2:10">
      <c r="B7" s="177"/>
      <c r="C7" s="177"/>
      <c r="D7" s="177"/>
      <c r="E7" s="177"/>
      <c r="F7" s="177"/>
      <c r="G7" s="177"/>
      <c r="H7" s="177"/>
      <c r="I7" s="95"/>
      <c r="J7" s="95"/>
    </row>
    <row r="8" spans="2:10">
      <c r="B8" s="177"/>
      <c r="C8" s="177"/>
      <c r="D8" s="177"/>
      <c r="E8" s="177"/>
      <c r="F8" s="177"/>
      <c r="G8" s="177"/>
      <c r="H8" s="177"/>
      <c r="I8" s="95"/>
      <c r="J8" s="95"/>
    </row>
    <row r="9" spans="2:10">
      <c r="B9" s="177"/>
      <c r="C9" s="177"/>
      <c r="D9" s="177"/>
      <c r="E9" s="177"/>
      <c r="F9" s="177"/>
      <c r="G9" s="177"/>
      <c r="H9" s="177"/>
      <c r="I9" s="95"/>
      <c r="J9" s="95"/>
    </row>
    <row r="10" spans="2:10">
      <c r="B10" s="177"/>
      <c r="C10" s="177"/>
      <c r="D10" s="177"/>
      <c r="E10" s="177"/>
      <c r="F10" s="177"/>
      <c r="G10" s="177"/>
      <c r="H10" s="177"/>
      <c r="I10" s="95"/>
      <c r="J10" s="95"/>
    </row>
    <row r="11" spans="2:10">
      <c r="B11" s="177"/>
      <c r="C11" s="177"/>
      <c r="D11" s="177"/>
      <c r="E11" s="177"/>
      <c r="F11" s="177"/>
      <c r="G11" s="177"/>
      <c r="H11" s="177"/>
      <c r="I11" s="95"/>
      <c r="J11" s="95"/>
    </row>
    <row r="12" spans="2:10">
      <c r="B12" s="177"/>
      <c r="C12" s="177"/>
      <c r="D12" s="177"/>
      <c r="E12" s="177"/>
      <c r="F12" s="177"/>
      <c r="G12" s="177"/>
      <c r="H12" s="177"/>
      <c r="I12" s="95"/>
      <c r="J12" s="95"/>
    </row>
    <row r="13" spans="2:10">
      <c r="B13" s="177"/>
      <c r="C13" s="177"/>
      <c r="D13" s="177"/>
      <c r="E13" s="177"/>
      <c r="F13" s="177"/>
      <c r="G13" s="177"/>
      <c r="H13" s="177"/>
      <c r="I13" s="95"/>
      <c r="J13" s="95"/>
    </row>
    <row r="14" spans="2:10">
      <c r="B14" s="177"/>
      <c r="C14" s="177"/>
      <c r="D14" s="177"/>
      <c r="E14" s="177"/>
      <c r="F14" s="177"/>
      <c r="G14" s="177"/>
      <c r="H14" s="177"/>
      <c r="I14" s="95"/>
      <c r="J14" s="95"/>
    </row>
    <row r="15" spans="2:10">
      <c r="B15" s="177"/>
      <c r="C15" s="177"/>
      <c r="D15" s="177"/>
      <c r="E15" s="177"/>
      <c r="F15" s="177"/>
      <c r="G15" s="177"/>
      <c r="H15" s="177"/>
      <c r="I15" s="95"/>
      <c r="J15" s="95"/>
    </row>
    <row r="16" spans="2:10">
      <c r="B16" s="177"/>
      <c r="C16" s="177"/>
      <c r="D16" s="177"/>
      <c r="E16" s="177"/>
      <c r="F16" s="177"/>
      <c r="G16" s="177"/>
      <c r="H16" s="177"/>
      <c r="I16" s="95"/>
      <c r="J16" s="95"/>
    </row>
    <row r="17" spans="2:10">
      <c r="B17" s="177"/>
      <c r="C17" s="177"/>
      <c r="D17" s="177"/>
      <c r="E17" s="177"/>
      <c r="F17" s="177"/>
      <c r="G17" s="177"/>
      <c r="H17" s="177"/>
      <c r="I17" s="95"/>
      <c r="J17" s="95"/>
    </row>
    <row r="18" spans="2:10">
      <c r="B18" s="177"/>
      <c r="C18" s="177"/>
      <c r="D18" s="177"/>
      <c r="E18" s="177"/>
      <c r="F18" s="177"/>
      <c r="G18" s="177"/>
      <c r="H18" s="177"/>
      <c r="I18" s="95"/>
      <c r="J18" s="95"/>
    </row>
    <row r="19" spans="2:10">
      <c r="B19" s="177"/>
      <c r="C19" s="177"/>
      <c r="D19" s="177"/>
      <c r="E19" s="177"/>
      <c r="F19" s="177"/>
      <c r="G19" s="177"/>
      <c r="H19" s="177"/>
    </row>
  </sheetData>
  <sheetProtection algorithmName="SHA-512" hashValue="kmQz7KzmBPjTvG+tW/0MQkwXIPiOHtc7gUBcGP4LRiA36rYTdvtVSqKlHejaEp2fS0ywwZ/7Oxw5PT5ZG38MqA==" saltValue="GW5rBWfwWvX0y6QjEmp7OQ==" spinCount="100000" sheet="1" objects="1" scenarios="1"/>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B3:I18"/>
  <sheetViews>
    <sheetView showGridLines="0" showRowColHeaders="0" workbookViewId="0"/>
  </sheetViews>
  <sheetFormatPr baseColWidth="10" defaultRowHeight="15"/>
  <cols>
    <col min="1" max="1" width="5.7109375" customWidth="1"/>
  </cols>
  <sheetData>
    <row r="3" spans="2:9" ht="18.75">
      <c r="B3" s="155" t="s">
        <v>1551</v>
      </c>
      <c r="C3" s="177"/>
      <c r="D3" s="177"/>
      <c r="E3" s="177"/>
      <c r="F3" s="177"/>
      <c r="G3" s="177"/>
      <c r="H3" s="177"/>
      <c r="I3" s="97"/>
    </row>
    <row r="4" spans="2:9">
      <c r="B4" s="254" t="s">
        <v>2389</v>
      </c>
      <c r="C4" s="177"/>
      <c r="D4" s="177"/>
      <c r="E4" s="177"/>
      <c r="F4" s="177"/>
      <c r="G4" s="177"/>
      <c r="H4" s="177"/>
      <c r="I4" s="95"/>
    </row>
    <row r="5" spans="2:9">
      <c r="B5" s="177"/>
      <c r="C5" s="177"/>
      <c r="D5" s="177"/>
      <c r="E5" s="177"/>
      <c r="F5" s="177"/>
      <c r="G5" s="177"/>
      <c r="H5" s="177"/>
      <c r="I5" s="95"/>
    </row>
    <row r="6" spans="2:9">
      <c r="B6" s="177"/>
      <c r="C6" s="177"/>
      <c r="D6" s="177"/>
      <c r="E6" s="177"/>
      <c r="F6" s="177"/>
      <c r="G6" s="177"/>
      <c r="H6" s="177"/>
      <c r="I6" s="95"/>
    </row>
    <row r="7" spans="2:9">
      <c r="B7" s="177"/>
      <c r="C7" s="177"/>
      <c r="D7" s="177"/>
      <c r="E7" s="177"/>
      <c r="F7" s="177"/>
      <c r="G7" s="177"/>
      <c r="H7" s="177"/>
      <c r="I7" s="95"/>
    </row>
    <row r="8" spans="2:9">
      <c r="B8" s="177"/>
      <c r="C8" s="177"/>
      <c r="D8" s="177"/>
      <c r="E8" s="177"/>
      <c r="F8" s="177"/>
      <c r="G8" s="177"/>
      <c r="H8" s="177"/>
      <c r="I8" s="95"/>
    </row>
    <row r="9" spans="2:9">
      <c r="B9" s="177"/>
      <c r="C9" s="177"/>
      <c r="D9" s="177"/>
      <c r="E9" s="177"/>
      <c r="F9" s="177"/>
      <c r="G9" s="177"/>
      <c r="H9" s="177"/>
      <c r="I9" s="95"/>
    </row>
    <row r="10" spans="2:9">
      <c r="B10" s="177"/>
      <c r="C10" s="177"/>
      <c r="D10" s="177"/>
      <c r="E10" s="177"/>
      <c r="F10" s="177"/>
      <c r="G10" s="177"/>
      <c r="H10" s="177"/>
      <c r="I10" s="95"/>
    </row>
    <row r="11" spans="2:9">
      <c r="B11" s="177"/>
      <c r="C11" s="177"/>
      <c r="D11" s="177"/>
      <c r="E11" s="177"/>
      <c r="F11" s="177"/>
      <c r="G11" s="177"/>
      <c r="H11" s="177"/>
      <c r="I11" s="95"/>
    </row>
    <row r="12" spans="2:9">
      <c r="B12" s="177"/>
      <c r="C12" s="177"/>
      <c r="D12" s="177"/>
      <c r="E12" s="177"/>
      <c r="F12" s="177"/>
      <c r="G12" s="177"/>
      <c r="H12" s="177"/>
      <c r="I12" s="95"/>
    </row>
    <row r="13" spans="2:9">
      <c r="B13" s="177"/>
      <c r="C13" s="177"/>
      <c r="D13" s="177"/>
      <c r="E13" s="177"/>
      <c r="F13" s="177"/>
      <c r="G13" s="177"/>
      <c r="H13" s="177"/>
      <c r="I13" s="95"/>
    </row>
    <row r="14" spans="2:9">
      <c r="B14" s="177"/>
      <c r="C14" s="177"/>
      <c r="D14" s="177"/>
      <c r="E14" s="177"/>
      <c r="F14" s="177"/>
      <c r="G14" s="177"/>
      <c r="H14" s="177"/>
      <c r="I14" s="95"/>
    </row>
    <row r="15" spans="2:9">
      <c r="B15" s="177"/>
      <c r="C15" s="177"/>
      <c r="D15" s="177"/>
      <c r="E15" s="177"/>
      <c r="F15" s="177"/>
      <c r="G15" s="177"/>
      <c r="H15" s="177"/>
      <c r="I15" s="95"/>
    </row>
    <row r="16" spans="2:9">
      <c r="B16" s="177"/>
      <c r="C16" s="177"/>
      <c r="D16" s="177"/>
      <c r="E16" s="177"/>
      <c r="F16" s="177"/>
      <c r="G16" s="177"/>
      <c r="H16" s="177"/>
      <c r="I16" s="95"/>
    </row>
    <row r="17" spans="2:9">
      <c r="B17" s="177"/>
      <c r="C17" s="177"/>
      <c r="D17" s="177"/>
      <c r="E17" s="177"/>
      <c r="F17" s="177"/>
      <c r="G17" s="177"/>
      <c r="H17" s="177"/>
      <c r="I17" s="95"/>
    </row>
    <row r="18" spans="2:9">
      <c r="B18" s="95"/>
      <c r="C18" s="95"/>
      <c r="D18" s="95"/>
      <c r="E18" s="95"/>
      <c r="F18" s="95"/>
      <c r="G18" s="95"/>
      <c r="H18" s="95"/>
      <c r="I18" s="95"/>
    </row>
  </sheetData>
  <sheetProtection algorithmName="SHA-512" hashValue="SY+8EdFx3ETOkP31T1K8NztVehGJGO74ls+OwVar8Pw3zrMKk62K7USGwoQmssT48hrX851ZV7ftTOwcQtkv7Q==" saltValue="Nhh79Ogd2Epcdhyw5JWmgA==" spinCount="100000" sheet="1" objects="1" scenarios="1"/>
  <mergeCells count="2">
    <mergeCell ref="B3:H3"/>
    <mergeCell ref="B4:H1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B3:I18"/>
  <sheetViews>
    <sheetView showGridLines="0" showRowColHeaders="0" workbookViewId="0"/>
  </sheetViews>
  <sheetFormatPr baseColWidth="10" defaultRowHeight="15"/>
  <cols>
    <col min="1" max="1" width="5.7109375" customWidth="1"/>
  </cols>
  <sheetData>
    <row r="3" spans="2:9" ht="18.75">
      <c r="B3" s="155" t="s">
        <v>2453</v>
      </c>
      <c r="C3" s="177"/>
      <c r="D3" s="177"/>
      <c r="E3" s="177"/>
      <c r="F3" s="177"/>
      <c r="G3" s="177"/>
      <c r="H3" s="177"/>
      <c r="I3" s="97"/>
    </row>
    <row r="4" spans="2:9">
      <c r="B4" s="176" t="s">
        <v>1535</v>
      </c>
      <c r="C4" s="249"/>
      <c r="D4" s="249"/>
      <c r="E4" s="249"/>
      <c r="F4" s="249"/>
      <c r="G4" s="249"/>
      <c r="H4" s="249"/>
      <c r="I4" s="95"/>
    </row>
    <row r="5" spans="2:9">
      <c r="B5" s="249"/>
      <c r="C5" s="249"/>
      <c r="D5" s="249"/>
      <c r="E5" s="249"/>
      <c r="F5" s="249"/>
      <c r="G5" s="249"/>
      <c r="H5" s="249"/>
      <c r="I5" s="95"/>
    </row>
    <row r="6" spans="2:9">
      <c r="B6" s="249"/>
      <c r="C6" s="249"/>
      <c r="D6" s="249"/>
      <c r="E6" s="249"/>
      <c r="F6" s="249"/>
      <c r="G6" s="249"/>
      <c r="H6" s="249"/>
      <c r="I6" s="95"/>
    </row>
    <row r="7" spans="2:9">
      <c r="B7" s="249"/>
      <c r="C7" s="249"/>
      <c r="D7" s="249"/>
      <c r="E7" s="249"/>
      <c r="F7" s="249"/>
      <c r="G7" s="249"/>
      <c r="H7" s="249"/>
      <c r="I7" s="95"/>
    </row>
    <row r="8" spans="2:9">
      <c r="B8" s="249"/>
      <c r="C8" s="249"/>
      <c r="D8" s="249"/>
      <c r="E8" s="249"/>
      <c r="F8" s="249"/>
      <c r="G8" s="249"/>
      <c r="H8" s="249"/>
      <c r="I8" s="95"/>
    </row>
    <row r="9" spans="2:9">
      <c r="B9" s="249"/>
      <c r="C9" s="249"/>
      <c r="D9" s="249"/>
      <c r="E9" s="249"/>
      <c r="F9" s="249"/>
      <c r="G9" s="249"/>
      <c r="H9" s="249"/>
      <c r="I9" s="95"/>
    </row>
    <row r="10" spans="2:9">
      <c r="B10" s="249"/>
      <c r="C10" s="249"/>
      <c r="D10" s="249"/>
      <c r="E10" s="249"/>
      <c r="F10" s="249"/>
      <c r="G10" s="249"/>
      <c r="H10" s="249"/>
      <c r="I10" s="95"/>
    </row>
    <row r="11" spans="2:9">
      <c r="B11" s="249"/>
      <c r="C11" s="249"/>
      <c r="D11" s="249"/>
      <c r="E11" s="249"/>
      <c r="F11" s="249"/>
      <c r="G11" s="249"/>
      <c r="H11" s="249"/>
      <c r="I11" s="95"/>
    </row>
    <row r="12" spans="2:9">
      <c r="B12" s="249"/>
      <c r="C12" s="249"/>
      <c r="D12" s="249"/>
      <c r="E12" s="249"/>
      <c r="F12" s="249"/>
      <c r="G12" s="249"/>
      <c r="H12" s="249"/>
      <c r="I12" s="95"/>
    </row>
    <row r="13" spans="2:9">
      <c r="B13" s="249"/>
      <c r="C13" s="249"/>
      <c r="D13" s="249"/>
      <c r="E13" s="249"/>
      <c r="F13" s="249"/>
      <c r="G13" s="249"/>
      <c r="H13" s="249"/>
      <c r="I13" s="95"/>
    </row>
    <row r="14" spans="2:9">
      <c r="B14" s="249"/>
      <c r="C14" s="249"/>
      <c r="D14" s="249"/>
      <c r="E14" s="249"/>
      <c r="F14" s="249"/>
      <c r="G14" s="249"/>
      <c r="H14" s="249"/>
      <c r="I14" s="95"/>
    </row>
    <row r="15" spans="2:9">
      <c r="B15" s="249"/>
      <c r="C15" s="249"/>
      <c r="D15" s="249"/>
      <c r="E15" s="249"/>
      <c r="F15" s="249"/>
      <c r="G15" s="249"/>
      <c r="H15" s="249"/>
      <c r="I15" s="95"/>
    </row>
    <row r="16" spans="2:9">
      <c r="B16" s="249"/>
      <c r="C16" s="249"/>
      <c r="D16" s="249"/>
      <c r="E16" s="249"/>
      <c r="F16" s="249"/>
      <c r="G16" s="249"/>
      <c r="H16" s="249"/>
      <c r="I16" s="95"/>
    </row>
    <row r="17" spans="2:9">
      <c r="B17" s="249"/>
      <c r="C17" s="249"/>
      <c r="D17" s="249"/>
      <c r="E17" s="249"/>
      <c r="F17" s="249"/>
      <c r="G17" s="249"/>
      <c r="H17" s="249"/>
      <c r="I17" s="95"/>
    </row>
    <row r="18" spans="2:9">
      <c r="B18" s="95"/>
      <c r="C18" s="95"/>
      <c r="D18" s="95"/>
      <c r="E18" s="95"/>
      <c r="F18" s="95"/>
      <c r="G18" s="95"/>
      <c r="H18" s="95"/>
      <c r="I18" s="95"/>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cols>
    <col min="1" max="1" width="14.42578125" style="1" bestFit="1" customWidth="1"/>
    <col min="2" max="2" width="215.42578125" style="1" customWidth="1"/>
    <col min="3" max="6" width="10.5703125" style="1" customWidth="1"/>
    <col min="7" max="7" width="18.7109375" style="1" customWidth="1"/>
    <col min="8" max="8" width="17.5703125" style="1" customWidth="1"/>
    <col min="9" max="9" width="16.140625" style="1" customWidth="1"/>
    <col min="10" max="10" width="12.5703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c r="D1" s="1">
        <f>SUM(Tabla15[NOMBRE DE LA CAUSA 2019])</f>
        <v>693</v>
      </c>
    </row>
    <row r="2" spans="1:14">
      <c r="A2" s="2" t="s">
        <v>2</v>
      </c>
      <c r="B2" s="3" t="s">
        <v>3</v>
      </c>
      <c r="C2" s="3" t="s">
        <v>4</v>
      </c>
      <c r="D2" s="3" t="s">
        <v>5</v>
      </c>
      <c r="E2" s="3" t="s">
        <v>6</v>
      </c>
      <c r="F2" s="3" t="s">
        <v>7</v>
      </c>
      <c r="G2" s="2" t="s">
        <v>8</v>
      </c>
      <c r="H2" s="3" t="s">
        <v>9</v>
      </c>
      <c r="I2" s="3" t="s">
        <v>10</v>
      </c>
      <c r="J2" s="2" t="s">
        <v>11</v>
      </c>
      <c r="K2" s="2" t="s">
        <v>12</v>
      </c>
      <c r="L2" s="2" t="s">
        <v>13</v>
      </c>
      <c r="M2" s="4" t="s">
        <v>14</v>
      </c>
      <c r="N2" s="1" t="s">
        <v>15</v>
      </c>
    </row>
    <row r="3" spans="1:14" ht="15" customHeight="1">
      <c r="A3" s="1">
        <f>+Tabla15[[#This Row],[1]]</f>
        <v>1</v>
      </c>
      <c r="B3" s="6" t="s">
        <v>1383</v>
      </c>
      <c r="C3" s="1">
        <v>1</v>
      </c>
      <c r="D3" s="1">
        <f>+IF(Tabla15[[#This Row],[NOMBRE DE LA CAUSA 2018]]=0,0,1)</f>
        <v>1</v>
      </c>
      <c r="E3" s="1">
        <f>+E2+Tabla15[[#This Row],[NOMBRE DE LA CAUSA 2019]]</f>
        <v>1</v>
      </c>
      <c r="F3" s="1">
        <f>+Tabla15[[#This Row],[0]]*Tabla15[[#This Row],[NOMBRE DE LA CAUSA 2019]]</f>
        <v>1</v>
      </c>
      <c r="G3" s="1" t="s">
        <v>746</v>
      </c>
      <c r="I3" s="6" t="s">
        <v>1384</v>
      </c>
      <c r="K3" s="6" t="s">
        <v>19</v>
      </c>
      <c r="L3" s="6" t="s">
        <v>1385</v>
      </c>
      <c r="M3" s="5">
        <v>2311</v>
      </c>
      <c r="N3" s="1" t="str">
        <f>+Tabla15[[#This Row],[NOMBRE DE LA CAUSA 2017]]</f>
        <v>ACCESION POR ALUVION</v>
      </c>
    </row>
    <row r="4" spans="1:14" ht="15" customHeight="1">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5">
        <v>822</v>
      </c>
      <c r="N4" s="1" t="str">
        <f>+Tabla15[[#This Row],[NOMBRE DE LA CAUSA 2017]]</f>
        <v>ACCESO CARNAL O ACTO SEXUAL CON INCAPAZ DE RESISTIR</v>
      </c>
    </row>
    <row r="5" spans="1:14" ht="15" customHeight="1">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5">
        <v>174</v>
      </c>
      <c r="N5" s="1" t="str">
        <f>+Tabla15[[#This Row],[NOMBRE DE LA CAUSA 2017]]</f>
        <v>ACCESO CARNAL O ACTO SEXUAL VIOLENTO</v>
      </c>
    </row>
    <row r="6" spans="1:14" ht="15" customHeight="1">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5">
        <v>517</v>
      </c>
      <c r="N6" s="1" t="str">
        <f>+Tabla15[[#This Row],[NOMBRE DE LA CAUSA 2017]]</f>
        <v>ACCIDENTE DE TRABAJO O ENFERMEDAD PROFESIONAL POR CULPA PATRONAL</v>
      </c>
    </row>
    <row r="7" spans="1:14" ht="15" customHeight="1">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5">
        <v>459</v>
      </c>
      <c r="N7" s="1" t="str">
        <f>+Tabla15[[#This Row],[NOMBRE DE LA CAUSA 2017]]</f>
        <v>ACOSO LABORAL</v>
      </c>
    </row>
    <row r="8" spans="1:14" ht="15" customHeight="1">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5">
        <v>823</v>
      </c>
      <c r="N8" s="1" t="str">
        <f>+Tabla15[[#This Row],[NOMBRE DE LA CAUSA 2017]]</f>
        <v>ACOSO SEXUAL</v>
      </c>
    </row>
    <row r="9" spans="1:14" ht="15" customHeight="1">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5">
        <v>669</v>
      </c>
      <c r="N9" s="1" t="str">
        <f>+Tabla15[[#This Row],[NOMBRE DE LA CAUSA 2017]]</f>
        <v>ACTOS SEXUALES CON MENOR DE CATORCE AÑOS</v>
      </c>
    </row>
    <row r="10" spans="1:14" ht="15" customHeight="1">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5">
        <v>349</v>
      </c>
      <c r="N10" s="1" t="str">
        <f>+Tabla15[[#This Row],[NOMBRE DE LA CAUSA 2017]]</f>
        <v>ALLANAMIENTO ILEGAL</v>
      </c>
    </row>
    <row r="11" spans="1:14" ht="15" customHeight="1">
      <c r="A11" s="1">
        <f>+Tabla15[[#This Row],[1]]</f>
        <v>9</v>
      </c>
      <c r="B11" s="6" t="s">
        <v>679</v>
      </c>
      <c r="C11" s="1">
        <v>1</v>
      </c>
      <c r="D11" s="1">
        <f>+IF(Tabla15[[#This Row],[NOMBRE DE LA CAUSA 2018]]=0,0,1)</f>
        <v>1</v>
      </c>
      <c r="E11" s="1">
        <f>+E10+Tabla15[[#This Row],[NOMBRE DE LA CAUSA 2019]]</f>
        <v>9</v>
      </c>
      <c r="F11" s="1">
        <f>+Tabla15[[#This Row],[0]]*Tabla15[[#This Row],[NOMBRE DE LA CAUSA 2019]]</f>
        <v>9</v>
      </c>
      <c r="G11" s="6" t="s">
        <v>17</v>
      </c>
      <c r="I11" s="6" t="s">
        <v>473</v>
      </c>
      <c r="J11" s="1" t="s">
        <v>18</v>
      </c>
      <c r="K11" s="1" t="s">
        <v>19</v>
      </c>
      <c r="L11" s="6" t="s">
        <v>680</v>
      </c>
      <c r="M11" s="5">
        <v>1967</v>
      </c>
      <c r="N11" s="1" t="str">
        <f>+Tabla15[[#This Row],[NOMBRE DE LA CAUSA 2017]]</f>
        <v>APREHENSION ILEGAL DE MERCANCIAS</v>
      </c>
    </row>
    <row r="12" spans="1:14" ht="15" customHeight="1">
      <c r="A12" s="1">
        <f>+Tabla15[[#This Row],[1]]</f>
        <v>10</v>
      </c>
      <c r="B12" s="1" t="s">
        <v>665</v>
      </c>
      <c r="C12" s="1">
        <v>1</v>
      </c>
      <c r="D12" s="1">
        <f>+IF(Tabla15[[#This Row],[NOMBRE DE LA CAUSA 2018]]=0,0,1)</f>
        <v>1</v>
      </c>
      <c r="E12" s="1">
        <f>+E11+Tabla15[[#This Row],[NOMBRE DE LA CAUSA 2019]]</f>
        <v>10</v>
      </c>
      <c r="F12" s="1">
        <f>+Tabla15[[#This Row],[0]]*Tabla15[[#This Row],[NOMBRE DE LA CAUSA 2019]]</f>
        <v>10</v>
      </c>
      <c r="G12" s="6" t="s">
        <v>17</v>
      </c>
      <c r="I12" s="6" t="s">
        <v>473</v>
      </c>
      <c r="J12" s="1" t="s">
        <v>18</v>
      </c>
      <c r="K12" s="1" t="s">
        <v>19</v>
      </c>
      <c r="L12" s="6" t="s">
        <v>666</v>
      </c>
      <c r="M12" s="5">
        <v>1958</v>
      </c>
      <c r="N12" s="1" t="str">
        <f>+Tabla15[[#This Row],[NOMBRE DE LA CAUSA 2017]]</f>
        <v>CADUCIDAD DE LA ACCION SANCIONATORIA ADUANERA</v>
      </c>
    </row>
    <row r="13" spans="1:14" ht="15" customHeight="1">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5">
        <v>216</v>
      </c>
      <c r="N13" s="1" t="str">
        <f>+Tabla15[[#This Row],[NOMBRE DE LA CAUSA 2017]]</f>
        <v>CAPITALIZACION DE INTERESES</v>
      </c>
    </row>
    <row r="14" spans="1:14" ht="15" customHeight="1">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7"/>
      <c r="J14" s="1" t="s">
        <v>18</v>
      </c>
      <c r="K14" s="1" t="s">
        <v>19</v>
      </c>
      <c r="L14" s="1" t="s">
        <v>369</v>
      </c>
      <c r="M14" s="5">
        <v>704</v>
      </c>
      <c r="N14" s="1" t="str">
        <f>+Tabla15[[#This Row],[NOMBRE DE LA CAUSA 2017]]</f>
        <v>CAPTACION ILEGAL DE DINERO</v>
      </c>
    </row>
    <row r="15" spans="1:14" ht="15" customHeight="1">
      <c r="A15" s="1">
        <f>+Tabla15[[#This Row],[1]]</f>
        <v>13</v>
      </c>
      <c r="B15" s="1" t="s">
        <v>685</v>
      </c>
      <c r="C15" s="1">
        <v>1</v>
      </c>
      <c r="D15" s="1">
        <f>+IF(Tabla15[[#This Row],[NOMBRE DE LA CAUSA 2018]]=0,0,1)</f>
        <v>1</v>
      </c>
      <c r="E15" s="1">
        <f>+E14+Tabla15[[#This Row],[NOMBRE DE LA CAUSA 2019]]</f>
        <v>13</v>
      </c>
      <c r="F15" s="1">
        <f>+Tabla15[[#This Row],[0]]*Tabla15[[#This Row],[NOMBRE DE LA CAUSA 2019]]</f>
        <v>13</v>
      </c>
      <c r="G15" s="6" t="s">
        <v>17</v>
      </c>
      <c r="J15" s="1" t="s">
        <v>18</v>
      </c>
      <c r="K15" s="1" t="s">
        <v>19</v>
      </c>
      <c r="L15" s="6" t="s">
        <v>686</v>
      </c>
      <c r="M15" s="5">
        <v>1970</v>
      </c>
      <c r="N15" s="1" t="str">
        <f>+Tabla15[[#This Row],[NOMBRE DE LA CAUSA 2017]]</f>
        <v>CAUSA DIAN POR DEFINIR</v>
      </c>
    </row>
    <row r="16" spans="1:14" ht="15" customHeight="1">
      <c r="A16" s="1">
        <f>+Tabla15[[#This Row],[1]]</f>
        <v>14</v>
      </c>
      <c r="B16" s="6" t="s">
        <v>1388</v>
      </c>
      <c r="C16" s="1">
        <v>1</v>
      </c>
      <c r="D16" s="1">
        <f>+IF(Tabla15[[#This Row],[NOMBRE DE LA CAUSA 2018]]=0,0,1)</f>
        <v>1</v>
      </c>
      <c r="E16" s="1">
        <f>+E15+Tabla15[[#This Row],[NOMBRE DE LA CAUSA 2019]]</f>
        <v>14</v>
      </c>
      <c r="F16" s="1">
        <f>+Tabla15[[#This Row],[0]]*Tabla15[[#This Row],[NOMBRE DE LA CAUSA 2019]]</f>
        <v>14</v>
      </c>
      <c r="G16" s="1" t="s">
        <v>746</v>
      </c>
      <c r="I16" s="6" t="s">
        <v>1384</v>
      </c>
      <c r="K16" s="6" t="s">
        <v>19</v>
      </c>
      <c r="L16" s="6" t="s">
        <v>1389</v>
      </c>
      <c r="M16" s="5">
        <v>2313</v>
      </c>
      <c r="N16" s="1" t="str">
        <f>+Tabla15[[#This Row],[NOMBRE DE LA CAUSA 2017]]</f>
        <v>COBRO INDEBIDO DE OBLIGACION</v>
      </c>
    </row>
    <row r="17" spans="1:14" ht="15" customHeight="1">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5">
        <v>416</v>
      </c>
      <c r="N17" s="1" t="str">
        <f>+Tabla15[[#This Row],[NOMBRE DE LA CAUSA 2017]]</f>
        <v>COMPETENCIA DESLEAL</v>
      </c>
    </row>
    <row r="18" spans="1:14" ht="15" customHeight="1">
      <c r="A18" s="1">
        <f>+Tabla15[[#This Row],[1]]</f>
        <v>16</v>
      </c>
      <c r="B18" s="37"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5">
        <v>261</v>
      </c>
      <c r="N18" s="1" t="str">
        <f>+Tabla15[[#This Row],[NOMBRE DE LA CAUSA 2017]]</f>
        <v>CONFIGURACION DEL CONTRATO REALIDAD</v>
      </c>
    </row>
    <row r="19" spans="1:14" ht="15" customHeight="1">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5">
        <v>422</v>
      </c>
      <c r="N19" s="1" t="str">
        <f>+Tabla15[[#This Row],[NOMBRE DE LA CAUSA 2017]]</f>
        <v>CONSTITUCION DE SERVIDUMBRE</v>
      </c>
    </row>
    <row r="20" spans="1:14" ht="15" customHeight="1">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5">
        <v>239</v>
      </c>
      <c r="N20" s="1" t="str">
        <f>+Tabla15[[#This Row],[NOMBRE DE LA CAUSA 2017]]</f>
        <v>CONTROVERSIAS SOBRE LAUDO ARBITRAL</v>
      </c>
    </row>
    <row r="21" spans="1:14" ht="15" customHeight="1">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5">
        <v>2012</v>
      </c>
      <c r="N21" s="1" t="str">
        <f>+Tabla15[[#This Row],[NOMBRE DE LA CAUSA 2017]]</f>
        <v>CUMPLIMIENTO DE REQUISITOS LEGALES PARA LEVANTAMIENTO DE FUERO SINDICAL</v>
      </c>
    </row>
    <row r="22" spans="1:14" ht="15" customHeight="1">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5">
        <v>2273</v>
      </c>
      <c r="N22" s="1" t="str">
        <f>+Tabla15[[#This Row],[NOMBRE DE LA CAUSA 2017]]</f>
        <v>CUMPLIMIENTO DE REQUISITOS LEGALES PARA LEVANTAMIENTO DE FUERO SINDICAL EN PROCESOS DE REESTRUCTURACION Y LIQUIDACION DE ENTIDADES PUBLICAS</v>
      </c>
    </row>
    <row r="23" spans="1:14" ht="15" customHeight="1">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5">
        <v>120</v>
      </c>
      <c r="N23" s="1" t="str">
        <f>+Tabla15[[#This Row],[NOMBRE DE LA CAUSA 2017]]</f>
        <v>DAÑO O AMENAZA AMBIENTAL POR ACTIVIDAD AGROPECUARIA</v>
      </c>
    </row>
    <row r="24" spans="1:14" ht="15" customHeight="1">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5">
        <v>126</v>
      </c>
      <c r="N24" s="1" t="str">
        <f>+Tabla15[[#This Row],[NOMBRE DE LA CAUSA 2017]]</f>
        <v>DAÑO O AMENAZA AMBIENTAL POR ACTIVIDAD DEL SECTOR DE HIDROCARBUROS</v>
      </c>
    </row>
    <row r="25" spans="1:14" ht="15" customHeight="1">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5">
        <v>119</v>
      </c>
      <c r="N25" s="1" t="str">
        <f>+Tabla15[[#This Row],[NOMBRE DE LA CAUSA 2017]]</f>
        <v>DAÑO O AMENAZA AMBIENTAL POR ACTIVIDAD INDUSTRIAL</v>
      </c>
    </row>
    <row r="26" spans="1:14" ht="15" customHeight="1">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5">
        <v>118</v>
      </c>
      <c r="N26" s="1" t="str">
        <f>+Tabla15[[#This Row],[NOMBRE DE LA CAUSA 2017]]</f>
        <v>DAÑO O AMENAZA AMBIENTAL POR ACTIVIDAD MINERA</v>
      </c>
    </row>
    <row r="27" spans="1:14" ht="15" customHeight="1">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5">
        <v>132</v>
      </c>
      <c r="N27" s="1" t="str">
        <f>+Tabla15[[#This Row],[NOMBRE DE LA CAUSA 2017]]</f>
        <v>DAÑO O AMENAZA AMBIENTAL POR ACTO TERRORISTA</v>
      </c>
    </row>
    <row r="28" spans="1:14" ht="15" customHeight="1">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5">
        <v>129</v>
      </c>
      <c r="N28" s="1" t="str">
        <f>+Tabla15[[#This Row],[NOMBRE DE LA CAUSA 2017]]</f>
        <v>DAÑO O AMENAZA AMBIENTAL POR CONTAMINACION AUDITIVA</v>
      </c>
    </row>
    <row r="29" spans="1:14" ht="15" customHeight="1">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5">
        <v>268</v>
      </c>
      <c r="N29" s="1" t="str">
        <f>+Tabla15[[#This Row],[NOMBRE DE LA CAUSA 2017]]</f>
        <v>DAÑO O AMENAZA AMBIENTAL POR CONTAMINACION POR OLORES</v>
      </c>
    </row>
    <row r="30" spans="1:14" ht="15" customHeight="1">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5">
        <v>124</v>
      </c>
      <c r="N30" s="1" t="str">
        <f>+Tabla15[[#This Row],[NOMBRE DE LA CAUSA 2017]]</f>
        <v>DAÑO O AMENAZA AMBIENTAL POR DESVIACION DEL CAUCE DE UN RIO</v>
      </c>
    </row>
    <row r="31" spans="1:14" ht="15" customHeight="1">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5">
        <v>134</v>
      </c>
      <c r="N31" s="1" t="str">
        <f>+Tabla15[[#This Row],[NOMBRE DE LA CAUSA 2017]]</f>
        <v>DAÑO O AMENAZA AMBIENTAL POR DISPOSICION FINAL DE RESIDUOS NUCLEARES</v>
      </c>
    </row>
    <row r="32" spans="1:14" ht="15" customHeight="1">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5">
        <v>117</v>
      </c>
      <c r="N32" s="1" t="str">
        <f>+Tabla15[[#This Row],[NOMBRE DE LA CAUSA 2017]]</f>
        <v>DAÑO O AMENAZA AMBIENTAL POR DISPOSICION FINAL DE RESIDUOS SOLIDOS</v>
      </c>
    </row>
    <row r="33" spans="1:14" ht="15" customHeight="1">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5">
        <v>121</v>
      </c>
      <c r="N33" s="1" t="str">
        <f>+Tabla15[[#This Row],[NOMBRE DE LA CAUSA 2017]]</f>
        <v>DAÑO O AMENAZA AMBIENTAL POR EJECUCION DE OBRA PUBLICA</v>
      </c>
    </row>
    <row r="34" spans="1:14" ht="15" customHeight="1">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5">
        <v>131</v>
      </c>
      <c r="N34" s="1" t="str">
        <f>+Tabla15[[#This Row],[NOMBRE DE LA CAUSA 2017]]</f>
        <v>DAÑO O AMENAZA AMBIENTAL POR ERRADICACION DE CULTIVOS ILICITOS</v>
      </c>
    </row>
    <row r="35" spans="1:14" ht="15" customHeight="1">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5">
        <v>123</v>
      </c>
      <c r="N35" s="1" t="str">
        <f>+Tabla15[[#This Row],[NOMBRE DE LA CAUSA 2017]]</f>
        <v>DAÑO O AMENAZA AMBIENTAL POR INCENDIO FORESTAL</v>
      </c>
    </row>
    <row r="36" spans="1:14" ht="15" customHeight="1">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5">
        <v>273</v>
      </c>
      <c r="N36" s="1" t="str">
        <f>+Tabla15[[#This Row],[NOMBRE DE LA CAUSA 2017]]</f>
        <v>DAÑO O AMENAZA AMBIENTAL POR INDEBIDA DISPOSICION DE DESECHOS HOSPITALARIOS</v>
      </c>
    </row>
    <row r="37" spans="1:14" ht="15" customHeight="1">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5">
        <v>116</v>
      </c>
      <c r="N37" s="1" t="str">
        <f>+Tabla15[[#This Row],[NOMBRE DE LA CAUSA 2017]]</f>
        <v>DAÑO O AMENAZA AMBIENTAL POR TALA MASIVA DE ARBOLES</v>
      </c>
    </row>
    <row r="38" spans="1:14" ht="15" customHeight="1">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5">
        <v>115</v>
      </c>
      <c r="N38" s="1" t="str">
        <f>+Tabla15[[#This Row],[NOMBRE DE LA CAUSA 2017]]</f>
        <v>DAÑO O AMENAZA AMBIENTAL POR VERTIMIENTO DE CONTAMINANTES</v>
      </c>
    </row>
    <row r="39" spans="1:14" ht="15" customHeight="1">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5">
        <v>2054</v>
      </c>
      <c r="N39" s="1" t="str">
        <f>+Tabla15[[#This Row],[NOMBRE DE LA CAUSA 2017]]</f>
        <v>DAÑOS A BIENES CON AERONAVE OFICIAL</v>
      </c>
    </row>
    <row r="40" spans="1:14" ht="15" customHeight="1">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5">
        <v>679</v>
      </c>
      <c r="N40" s="1" t="str">
        <f>+Tabla15[[#This Row],[NOMBRE DE LA CAUSA 2017]]</f>
        <v>DAÑOS A BIENES CON ARMA DE DOTACION OFICIAL</v>
      </c>
    </row>
    <row r="41" spans="1:14" ht="15" customHeight="1">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5">
        <v>2057</v>
      </c>
      <c r="N41" s="1" t="str">
        <f>+Tabla15[[#This Row],[NOMBRE DE LA CAUSA 2017]]</f>
        <v>DAÑOS A BIENES CON NAVE OFICIAL</v>
      </c>
    </row>
    <row r="42" spans="1:14" ht="15" customHeight="1">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5">
        <v>2051</v>
      </c>
      <c r="N42" s="1" t="str">
        <f>+Tabla15[[#This Row],[NOMBRE DE LA CAUSA 2017]]</f>
        <v>DAÑOS A BIENES CON VEHICULO OFICIAL</v>
      </c>
    </row>
    <row r="43" spans="1:14" ht="15" customHeight="1">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5">
        <v>2127</v>
      </c>
      <c r="N43" s="1" t="str">
        <f>+Tabla15[[#This Row],[NOMBRE DE LA CAUSA 2017]]</f>
        <v>DAÑOS A BIENES EN ACCIDENTE AEREO</v>
      </c>
    </row>
    <row r="44" spans="1:14" ht="15" customHeight="1">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5">
        <v>2130</v>
      </c>
      <c r="N44" s="1" t="str">
        <f>+Tabla15[[#This Row],[NOMBRE DE LA CAUSA 2017]]</f>
        <v>DAÑOS A BIENES EN ACCIDENTE FLUVIAL</v>
      </c>
    </row>
    <row r="45" spans="1:14" ht="15" customHeight="1">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5">
        <v>2133</v>
      </c>
      <c r="N45" s="1" t="str">
        <f>+Tabla15[[#This Row],[NOMBRE DE LA CAUSA 2017]]</f>
        <v>DAÑOS A BIENES EN ACCIDENTE MARITIMO</v>
      </c>
    </row>
    <row r="46" spans="1:14" ht="15" customHeight="1">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5">
        <v>2091</v>
      </c>
      <c r="N46" s="1" t="str">
        <f>+Tabla15[[#This Row],[NOMBRE DE LA CAUSA 2017]]</f>
        <v>DAÑOS A BIENES EN COMBATE O ENFRENTAMIENTO</v>
      </c>
    </row>
    <row r="47" spans="1:14" ht="15" customHeight="1">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5">
        <v>2094</v>
      </c>
      <c r="N47" s="1" t="str">
        <f>+Tabla15[[#This Row],[NOMBRE DE LA CAUSA 2017]]</f>
        <v>DAÑOS A BIENES EN ENFRENTAMIENTO ENTRE TROPAS</v>
      </c>
    </row>
    <row r="48" spans="1:14" ht="15" customHeight="1">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5">
        <v>2158</v>
      </c>
      <c r="N48" s="1" t="str">
        <f>+Tabla15[[#This Row],[NOMBRE DE LA CAUSA 2017]]</f>
        <v>DAÑOS A BIENES EN ESTABLECIMIENTO EDUCATIVO</v>
      </c>
    </row>
    <row r="49" spans="1:14" ht="15" customHeight="1">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5">
        <v>2148</v>
      </c>
      <c r="N49" s="1" t="str">
        <f>+Tabla15[[#This Row],[NOMBRE DE LA CAUSA 2017]]</f>
        <v>DAÑOS A BIENES EN MANIFESTACION PUBLICA</v>
      </c>
    </row>
    <row r="50" spans="1:14" ht="15" customHeight="1">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5">
        <v>2189</v>
      </c>
      <c r="N50" s="1" t="str">
        <f>+Tabla15[[#This Row],[NOMBRE DE LA CAUSA 2017]]</f>
        <v>DAÑOS A BIENES EN OPERACION ADMINISTRATIVA</v>
      </c>
    </row>
    <row r="51" spans="1:14" ht="15" customHeight="1">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5">
        <v>2088</v>
      </c>
      <c r="N51" s="1" t="str">
        <f>+Tabla15[[#This Row],[NOMBRE DE LA CAUSA 2017]]</f>
        <v>DAÑOS A BIENES EN OPERATIVO MILITAR</v>
      </c>
    </row>
    <row r="52" spans="1:14" ht="15" customHeight="1">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5">
        <v>2195</v>
      </c>
      <c r="N52" s="1" t="str">
        <f>+Tabla15[[#This Row],[NOMBRE DE LA CAUSA 2017]]</f>
        <v>DAÑOS A BIENES EN ZONA DE DISTENSION</v>
      </c>
    </row>
    <row r="53" spans="1:14" ht="15" customHeight="1">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5">
        <v>2201</v>
      </c>
      <c r="N53" s="1" t="str">
        <f>+Tabla15[[#This Row],[NOMBRE DE LA CAUSA 2017]]</f>
        <v>DAÑOS A BIENES POR ACTIVIDAD DEL SECTOR DE HIDROCARBUROS</v>
      </c>
    </row>
    <row r="54" spans="1:14" ht="15" customHeight="1">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5">
        <v>2198</v>
      </c>
      <c r="N54" s="1" t="str">
        <f>+Tabla15[[#This Row],[NOMBRE DE LA CAUSA 2017]]</f>
        <v>DAÑOS A BIENES POR ACTIVIDAD MINERA</v>
      </c>
    </row>
    <row r="55" spans="1:14" ht="15" customHeight="1">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5">
        <v>2142</v>
      </c>
      <c r="N55" s="1" t="str">
        <f>+Tabla15[[#This Row],[NOMBRE DE LA CAUSA 2017]]</f>
        <v>DAÑOS A BIENES POR ACTO TERRORISTA CONTRA INSTALACIONES, PERSONAJES O ELEMENTOS REPRESENTATIVOS DEL ESTADO</v>
      </c>
    </row>
    <row r="56" spans="1:14" ht="15" customHeight="1">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5">
        <v>2145</v>
      </c>
      <c r="N56" s="1" t="str">
        <f>+Tabla15[[#This Row],[NOMBRE DE LA CAUSA 2017]]</f>
        <v>DAÑOS A BIENES POR ACTO TERRORISTA CONTRA POBLACION CIVIL</v>
      </c>
    </row>
    <row r="57" spans="1:14" ht="15" customHeight="1">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5">
        <v>2136</v>
      </c>
      <c r="N57" s="1" t="str">
        <f>+Tabla15[[#This Row],[NOMBRE DE LA CAUSA 2017]]</f>
        <v>DAÑOS A BIENES POR ALUD DE TIERRA</v>
      </c>
    </row>
    <row r="58" spans="1:14" ht="15" customHeight="1">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5">
        <v>2121</v>
      </c>
      <c r="N58" s="1" t="str">
        <f>+Tabla15[[#This Row],[NOMBRE DE LA CAUSA 2017]]</f>
        <v>DAÑOS A BIENES POR CAIDA DE ARBOL</v>
      </c>
    </row>
    <row r="59" spans="1:14" ht="15" customHeight="1">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5">
        <v>2109</v>
      </c>
      <c r="N59" s="1" t="str">
        <f>+Tabla15[[#This Row],[NOMBRE DE LA CAUSA 2017]]</f>
        <v>DAÑOS A BIENES POR CONDUCCION DE ENERGIA ELECTRICA</v>
      </c>
    </row>
    <row r="60" spans="1:14" ht="15" customHeight="1">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5">
        <v>136</v>
      </c>
      <c r="N60" s="1" t="str">
        <f>+Tabla15[[#This Row],[NOMBRE DE LA CAUSA 2017]]</f>
        <v>DAÑOS A BIENES POR EJECUCION DE OBRA PUBLICA</v>
      </c>
    </row>
    <row r="61" spans="1:14" ht="15" customHeight="1">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5">
        <v>2172</v>
      </c>
      <c r="N61" s="1" t="str">
        <f>+Tabla15[[#This Row],[NOMBRE DE LA CAUSA 2017]]</f>
        <v>DAÑOS A BIENES POR FALTA DE ADOPCION DE MEDIDAS DE PROTECCION Y SEGURIDAD</v>
      </c>
    </row>
    <row r="62" spans="1:14" ht="15" customHeight="1">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5">
        <v>2118</v>
      </c>
      <c r="N62" s="1" t="str">
        <f>+Tabla15[[#This Row],[NOMBRE DE LA CAUSA 2017]]</f>
        <v>DAÑOS A BIENES POR FALTA DE ILUMINACION EN LA VIA PUBLICA</v>
      </c>
    </row>
    <row r="63" spans="1:14" ht="15" customHeight="1">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4" t="s">
        <v>951</v>
      </c>
      <c r="M63" s="5">
        <v>2115</v>
      </c>
      <c r="N63" s="1" t="str">
        <f>+Tabla15[[#This Row],[NOMBRE DE LA CAUSA 2017]]</f>
        <v>DAÑOS A BIENES POR FALTA DE SEÑALIZACION EN LA VIA PUBLICA</v>
      </c>
    </row>
    <row r="64" spans="1:14" ht="15" customHeight="1">
      <c r="A64" s="1">
        <f>+Tabla15[[#This Row],[1]]</f>
        <v>62</v>
      </c>
      <c r="B64" s="15"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5">
        <v>2175</v>
      </c>
      <c r="N64" s="1" t="str">
        <f>+Tabla15[[#This Row],[NOMBRE DE LA CAUSA 2017]]</f>
        <v>DAÑOS A BIENES POR INDEBIDA O INSUFICIENTE ADOPCION DE MEDIDAS DE PROTECCION Y SEGURIDAD</v>
      </c>
    </row>
    <row r="65" spans="1:14" ht="15" customHeight="1">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5">
        <v>2139</v>
      </c>
      <c r="N65" s="1" t="str">
        <f>+Tabla15[[#This Row],[NOMBRE DE LA CAUSA 2017]]</f>
        <v>DAÑOS A BIENES POR INUNDACION</v>
      </c>
    </row>
    <row r="66" spans="1:14" ht="15" customHeight="1">
      <c r="A66" s="1">
        <f>+Tabla15[[#This Row],[1]]</f>
        <v>64</v>
      </c>
      <c r="B66" s="14"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5">
        <v>2178</v>
      </c>
      <c r="N66" s="1" t="str">
        <f>+Tabla15[[#This Row],[NOMBRE DE LA CAUSA 2017]]</f>
        <v>DAÑOS A BIENES POR MODIFICACION O REDUCCION DE LAS MEDIDAS DE PROTECCION Y SEGURIDAD</v>
      </c>
    </row>
    <row r="67" spans="1:14" ht="15" customHeight="1">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5">
        <v>2124</v>
      </c>
      <c r="N67" s="1" t="str">
        <f>+Tabla15[[#This Row],[NOMBRE DE LA CAUSA 2017]]</f>
        <v>DAÑOS A BIENES POR RUINA DE EDIFICACION PUBLICA</v>
      </c>
    </row>
    <row r="68" spans="1:14" ht="15" customHeight="1">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5">
        <v>2166</v>
      </c>
      <c r="N68" s="1" t="str">
        <f>+Tabla15[[#This Row],[NOMBRE DE LA CAUSA 2017]]</f>
        <v>DAÑOS A BIENES POR SEMOVIENTE DE PROPIEDAD DEL ESTADO</v>
      </c>
    </row>
    <row r="69" spans="1:14" ht="15" customHeight="1">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5">
        <v>2161</v>
      </c>
      <c r="N69" s="1" t="str">
        <f>+Tabla15[[#This Row],[NOMBRE DE LA CAUSA 2017]]</f>
        <v>DAÑOS A BIENES POR USO EXCESIVO DE LA FUERZA</v>
      </c>
    </row>
    <row r="70" spans="1:14" ht="15" customHeight="1">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5" t="s">
        <v>944</v>
      </c>
      <c r="M70" s="5">
        <v>2112</v>
      </c>
      <c r="N70" s="1" t="str">
        <f>+Tabla15[[#This Row],[NOMBRE DE LA CAUSA 2017]]</f>
        <v>DAÑOS A BIENES POR VIA PUBLICA EN MAL ESTADO</v>
      </c>
    </row>
    <row r="71" spans="1:14" ht="15" customHeight="1">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5">
        <v>146</v>
      </c>
      <c r="N71" s="1" t="str">
        <f>+Tabla15[[#This Row],[NOMBRE DE LA CAUSA 2017]]</f>
        <v>DAÑOS CAUSADOS A BIENES EN PROCEDIMIENTO DE POLICIA</v>
      </c>
    </row>
    <row r="72" spans="1:14" ht="15" customHeight="1">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5">
        <v>555</v>
      </c>
      <c r="N72" s="1" t="str">
        <f>+Tabla15[[#This Row],[NOMBRE DE LA CAUSA 2017]]</f>
        <v>DAÑOS CAUSADOS A BIENES POR GRUPO ARMADO ILEGAL</v>
      </c>
    </row>
    <row r="73" spans="1:14" ht="15" customHeight="1">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5">
        <v>2270</v>
      </c>
      <c r="N73" s="1" t="str">
        <f>+Tabla15[[#This Row],[NOMBRE DE LA CAUSA 2017]]</f>
        <v>DAÑOS CAUSADOS A FUNCIONARIO DE CARRERA ADMINISTRATIVA DURANTE LOS PROCESOS DE REESTRUCTURACION Y LIQUIDACION DE ENTIDADES PUBLICAS</v>
      </c>
    </row>
    <row r="74" spans="1:14" ht="15" customHeight="1">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5">
        <v>2271</v>
      </c>
      <c r="N74" s="1" t="str">
        <f>+Tabla15[[#This Row],[NOMBRE DE LA CAUSA 2017]]</f>
        <v>DAÑOS CAUSADOS A FUNCIONARIO DE LIBRE NOMBRAMIENTO Y REMOCION DURANTE LOS PROCESOS DE REESTRUCTURACION Y LIQUIDACION DE ENTIDADES PUBLICAS</v>
      </c>
    </row>
    <row r="75" spans="1:14" ht="15" customHeight="1">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5">
        <v>2272</v>
      </c>
      <c r="N75" s="1" t="str">
        <f>+Tabla15[[#This Row],[NOMBRE DE LA CAUSA 2017]]</f>
        <v>DAÑOS CAUSADOS A FUNCIONARIO EN PROVISIONALIDAD DURANTE LOS PROCESOS DE REESTRUCTURACION Y LIQUIDACION DE ENTIDADES PUBLICAS</v>
      </c>
    </row>
    <row r="76" spans="1:14" ht="15" customHeight="1">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5">
        <v>687</v>
      </c>
      <c r="N76" s="1" t="str">
        <f>+Tabla15[[#This Row],[NOMBRE DE LA CAUSA 2017]]</f>
        <v>DAÑOS CAUSADOS POR MEDIDA DE EXTINCION DE DOMINIO</v>
      </c>
    </row>
    <row r="77" spans="1:14" ht="15" customHeight="1">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5">
        <v>2168</v>
      </c>
      <c r="N77" s="1" t="str">
        <f>+Tabla15[[#This Row],[NOMBRE DE LA CAUSA 2017]]</f>
        <v>DAÑOS DERIVADOS DE ACTO ADMINISTRATIVO LICITO</v>
      </c>
    </row>
    <row r="78" spans="1:14" ht="15" customHeight="1">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5">
        <v>2167</v>
      </c>
      <c r="N78" s="1" t="str">
        <f>+Tabla15[[#This Row],[NOMBRE DE LA CAUSA 2017]]</f>
        <v>DAÑOS DERIVADOS DE LA ACTIVIDAD LEGISLATIVA</v>
      </c>
    </row>
    <row r="79" spans="1:14" ht="15" customHeight="1">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5">
        <v>2162</v>
      </c>
      <c r="N79" s="1" t="str">
        <f>+Tabla15[[#This Row],[NOMBRE DE LA CAUSA 2017]]</f>
        <v>DECRETO INJUSTO DE MEDIDAS CAUTELARES SOBRE BIENES SUSCEPTIBLES DE COMISO EN PROCESOS PENALES</v>
      </c>
    </row>
    <row r="80" spans="1:14" ht="15" customHeight="1">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5">
        <v>192</v>
      </c>
      <c r="N80" s="1" t="str">
        <f>+Tabla15[[#This Row],[NOMBRE DE LA CAUSA 2017]]</f>
        <v>DEFECTUOSO FUNCIONAMIENTO DE LA ADMINISTRACION DE JUSTICIA</v>
      </c>
    </row>
    <row r="81" spans="1:14" ht="15" customHeight="1">
      <c r="A81" s="1">
        <f>+Tabla15[[#This Row],[1]]</f>
        <v>79</v>
      </c>
      <c r="B81" s="6" t="s">
        <v>709</v>
      </c>
      <c r="C81" s="1">
        <v>1</v>
      </c>
      <c r="D81" s="1">
        <f>+IF(Tabla15[[#This Row],[NOMBRE DE LA CAUSA 2018]]=0,0,1)</f>
        <v>1</v>
      </c>
      <c r="E81" s="1">
        <f>+E80+Tabla15[[#This Row],[NOMBRE DE LA CAUSA 2019]]</f>
        <v>79</v>
      </c>
      <c r="F81" s="1">
        <f>+Tabla15[[#This Row],[0]]*Tabla15[[#This Row],[NOMBRE DE LA CAUSA 2019]]</f>
        <v>79</v>
      </c>
      <c r="G81" s="6" t="s">
        <v>17</v>
      </c>
      <c r="J81" s="1" t="s">
        <v>18</v>
      </c>
      <c r="K81" s="1" t="s">
        <v>19</v>
      </c>
      <c r="L81" s="6" t="s">
        <v>710</v>
      </c>
      <c r="M81" s="5">
        <v>1990</v>
      </c>
      <c r="N81" s="1" t="str">
        <f>+Tabla15[[#This Row],[NOMBRE DE LA CAUSA 2017]]</f>
        <v>DENEGACION DE PETICION DE EXTENSION DE JURISPRUDENCIA</v>
      </c>
    </row>
    <row r="82" spans="1:14" ht="15" customHeight="1">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5">
        <v>346</v>
      </c>
      <c r="N82" s="1" t="str">
        <f>+Tabla15[[#This Row],[NOMBRE DE LA CAUSA 2017]]</f>
        <v>DESAPARICION FORZADA</v>
      </c>
    </row>
    <row r="83" spans="1:14" ht="15" customHeight="1">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5">
        <v>784</v>
      </c>
      <c r="N83" s="1" t="str">
        <f>+Tabla15[[#This Row],[NOMBRE DE LA CAUSA 2017]]</f>
        <v>DESCONOCIMIENTO DE TRASLADO DE REGIMEN PENSIONAL</v>
      </c>
    </row>
    <row r="84" spans="1:14" ht="15" customHeight="1">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5">
        <v>869</v>
      </c>
      <c r="N84" s="1" t="str">
        <f>+Tabla15[[#This Row],[NOMBRE DE LA CAUSA 2017]]</f>
        <v>DESCONOCIMIENTO DEL AMPARO POR RETEN SOCIAL POR CONDICION DE MADRE O PADRE CABEZA DE FAMILIA DURANTE LOS PROCESOS DE REESTRUCTURACION Y LIQUIDACION DE ENTIDADES PUBLICAS</v>
      </c>
    </row>
    <row r="85" spans="1:14" ht="15" customHeight="1">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5">
        <v>870</v>
      </c>
      <c r="N85" s="1" t="str">
        <f>+Tabla15[[#This Row],[NOMBRE DE LA CAUSA 2017]]</f>
        <v>DESCONOCIMIENTO DEL AMPARO POR RETEN SOCIAL POR CONDICION DE PERSONA CON DISCAPACIDAD DURANTE LOS PROCESOS DE REESTRUCTURACION Y LIQUIDACION DE ENTIDADES PUBLICAS</v>
      </c>
    </row>
    <row r="86" spans="1:14" ht="15" customHeight="1">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5">
        <v>868</v>
      </c>
      <c r="N86" s="1" t="str">
        <f>+Tabla15[[#This Row],[NOMBRE DE LA CAUSA 2017]]</f>
        <v>DESCONOCIMIENTO DEL AMPARO POR RETEN SOCIAL POR CONDICION DE PREPENSIONADO DURANTE LOS PROCESOS DE REESTRUCTURACION Y LIQUIDACION DE ENTIDADES PUBLICAS</v>
      </c>
    </row>
    <row r="87" spans="1:14" ht="15" customHeight="1">
      <c r="A87" s="1">
        <f>+Tabla15[[#This Row],[1]]</f>
        <v>85</v>
      </c>
      <c r="B87" s="6" t="s">
        <v>507</v>
      </c>
      <c r="C87" s="1">
        <v>1</v>
      </c>
      <c r="D87" s="1">
        <f>+IF(Tabla15[[#This Row],[NOMBRE DE LA CAUSA 2018]]=0,0,1)</f>
        <v>1</v>
      </c>
      <c r="E87" s="1">
        <f>+E86+Tabla15[[#This Row],[NOMBRE DE LA CAUSA 2019]]</f>
        <v>85</v>
      </c>
      <c r="F87" s="1">
        <f>+Tabla15[[#This Row],[0]]*Tabla15[[#This Row],[NOMBRE DE LA CAUSA 2019]]</f>
        <v>85</v>
      </c>
      <c r="G87" s="6" t="s">
        <v>17</v>
      </c>
      <c r="J87" s="1" t="s">
        <v>18</v>
      </c>
      <c r="K87" s="1" t="s">
        <v>19</v>
      </c>
      <c r="L87" s="6" t="s">
        <v>508</v>
      </c>
      <c r="M87" s="5">
        <v>855</v>
      </c>
      <c r="N87" s="1" t="str">
        <f>+Tabla15[[#This Row],[NOMBRE DE LA CAUSA 2017]]</f>
        <v>DESCONOCIMIENTO DEL DERECHO A REUBICACION LABORAL</v>
      </c>
    </row>
    <row r="88" spans="1:14" ht="15" customHeight="1">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5">
        <v>2268</v>
      </c>
      <c r="N88" s="1" t="str">
        <f>+Tabla15[[#This Row],[NOMBRE DE LA CAUSA 2017]]</f>
        <v>DESCONOCIMIENTO DEL FUERO SINDICAL</v>
      </c>
    </row>
    <row r="89" spans="1:14" ht="15" customHeight="1">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5">
        <v>2269</v>
      </c>
      <c r="N89" s="1" t="str">
        <f>+Tabla15[[#This Row],[NOMBRE DE LA CAUSA 2017]]</f>
        <v>DESCONOCIMIENTO DEL FUERO SINDICAL EN LOS PROCESOS DE REESTRUCTURACION Y LIQUIDACION DE ENTIDADES PUBLICAS</v>
      </c>
    </row>
    <row r="90" spans="1:14" ht="15" customHeight="1">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5">
        <v>1996</v>
      </c>
      <c r="N90" s="1" t="str">
        <f>+Tabla15[[#This Row],[NOMBRE DE LA CAUSA 2017]]</f>
        <v>DESCUENTO DE NOMINA NO AUTORIZADO</v>
      </c>
    </row>
    <row r="91" spans="1:14" ht="15" customHeight="1">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5">
        <v>783</v>
      </c>
      <c r="N91" s="1" t="str">
        <f>+Tabla15[[#This Row],[NOMBRE DE LA CAUSA 2017]]</f>
        <v>DESCUENTO ILEGAL A LA MESADA PENSIONAL</v>
      </c>
    </row>
    <row r="92" spans="1:14" ht="15" customHeight="1">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5">
        <v>2034</v>
      </c>
      <c r="N92" s="1" t="str">
        <f>+Tabla15[[#This Row],[NOMBRE DE LA CAUSA 2017]]</f>
        <v>DESEQUILIBRIO ECONOMICO DEL CONTRATO POR ACTOS O HECHOS DE LA ENTIDAD CONTRATANTE</v>
      </c>
    </row>
    <row r="93" spans="1:14" ht="15" customHeight="1">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5">
        <v>2035</v>
      </c>
      <c r="N93" s="1" t="str">
        <f>+Tabla15[[#This Row],[NOMBRE DE LA CAUSA 2017]]</f>
        <v>DESEQUILIBRIO ECONOMICO DEL CONTRATO POR ACTOS O HECHOS DEL CONTRATISTA</v>
      </c>
    </row>
    <row r="94" spans="1:14" ht="15" customHeight="1">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5">
        <v>2036</v>
      </c>
      <c r="N94" s="1" t="str">
        <f>+Tabla15[[#This Row],[NOMBRE DE LA CAUSA 2017]]</f>
        <v>DESEQUILIBRIO ECONOMICO DEL CONTRATO POR EL HECHO DEL PRINCIPE</v>
      </c>
    </row>
    <row r="95" spans="1:14" ht="15" customHeight="1">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5">
        <v>2037</v>
      </c>
      <c r="N95" s="1" t="str">
        <f>+Tabla15[[#This Row],[NOMBRE DE LA CAUSA 2017]]</f>
        <v>DESEQUILIBRIO ECONOMICO DEL CONTRATO POR TEORIA DE LA IMPREVISION</v>
      </c>
    </row>
    <row r="96" spans="1:14" ht="15" customHeight="1">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5">
        <v>419</v>
      </c>
      <c r="N96" s="1" t="str">
        <f>+Tabla15[[#This Row],[NOMBRE DE LA CAUSA 2017]]</f>
        <v>DESLINDE Y AMOJONAMIENTO</v>
      </c>
    </row>
    <row r="97" spans="1:14" ht="15" customHeight="1">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5">
        <v>449</v>
      </c>
      <c r="N97" s="1" t="str">
        <f>+Tabla15[[#This Row],[NOMBRE DE LA CAUSA 2017]]</f>
        <v>DESMEJORA EN LAS CONDICIONES LABORALES</v>
      </c>
    </row>
    <row r="98" spans="1:14" ht="15" customHeight="1">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5">
        <v>2204</v>
      </c>
      <c r="N98" s="1" t="str">
        <f>+Tabla15[[#This Row],[NOMBRE DE LA CAUSA 2017]]</f>
        <v>DESPIDO INDIRECTO DE FUNCIONARIO PUBLICO</v>
      </c>
    </row>
    <row r="99" spans="1:14" ht="15" customHeight="1">
      <c r="A99" s="1">
        <f>+Tabla15[[#This Row],[1]]</f>
        <v>97</v>
      </c>
      <c r="B99" s="7"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5">
        <v>36</v>
      </c>
      <c r="N99" s="1" t="str">
        <f>+Tabla15[[#This Row],[NOMBRE DE LA CAUSA 2017]]</f>
        <v>DESPIDO INDIRECTO DE TRABAJADOR OFICIAL</v>
      </c>
    </row>
    <row r="100" spans="1:14" ht="15" customHeight="1">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5">
        <v>209</v>
      </c>
      <c r="N100" s="1" t="str">
        <f>+Tabla15[[#This Row],[NOMBRE DE LA CAUSA 2017]]</f>
        <v>DESPIDO SIN JUSTA CAUSA DE TRABAJADOR OFICIAL</v>
      </c>
    </row>
    <row r="101" spans="1:14" ht="15" customHeight="1">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5">
        <v>178</v>
      </c>
      <c r="N101" s="1" t="str">
        <f>+Tabla15[[#This Row],[NOMBRE DE LA CAUSA 2017]]</f>
        <v>DESPLAZAMIENTO FORZADO</v>
      </c>
    </row>
    <row r="102" spans="1:14" ht="15" customHeight="1">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6" t="s">
        <v>724</v>
      </c>
      <c r="M102" s="5">
        <v>2004</v>
      </c>
      <c r="N102" s="1" t="str">
        <f>+Tabla15[[#This Row],[NOMBRE DE LA CAUSA 2017]]</f>
        <v>DESPOJO JURIDICO Y MATERIAL DE TIERRAS</v>
      </c>
    </row>
    <row r="103" spans="1:14" ht="15" customHeight="1">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8" t="s">
        <v>704</v>
      </c>
      <c r="M103" s="5">
        <v>1982</v>
      </c>
      <c r="N103" s="1" t="str">
        <f>+Tabla15[[#This Row],[NOMBRE DE LA CAUSA 2017]]</f>
        <v>DIVISION DE LA COSA COMUN POR PARTE DE COMUNEROS O COPROPIETARIOS</v>
      </c>
    </row>
    <row r="104" spans="1:14" ht="15" customHeight="1">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5">
        <v>413</v>
      </c>
      <c r="N104" s="1" t="str">
        <f>+Tabla15[[#This Row],[NOMBRE DE LA CAUSA 2017]]</f>
        <v>EJECUCION DE PRESTACIONES SIN CONTRATO</v>
      </c>
    </row>
    <row r="105" spans="1:14" ht="15" customHeight="1">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5">
        <v>2049</v>
      </c>
      <c r="N105" s="1" t="str">
        <f>+Tabla15[[#This Row],[NOMBRE DE LA CAUSA 2017]]</f>
        <v>EJECUCIONES EXTRAJUDICIALES PERPETRADAS POR AGENTES DEL ESTADO</v>
      </c>
    </row>
    <row r="106" spans="1:14" ht="15" customHeight="1">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5">
        <v>2050</v>
      </c>
      <c r="N106" s="1" t="str">
        <f>+Tabla15[[#This Row],[NOMBRE DE LA CAUSA 2017]]</f>
        <v>EJECUCIONES EXTRAJUDICIALES PERPETRADAS POR TERCEROS CON PARTICIPACION DE AGENTES DEL ESTADO</v>
      </c>
    </row>
    <row r="107" spans="1:14" ht="15" customHeight="1">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5">
        <v>510</v>
      </c>
      <c r="N107" s="1" t="str">
        <f>+Tabla15[[#This Row],[NOMBRE DE LA CAUSA 2017]]</f>
        <v>ENAJENACION DE ACCIONES SIN EL CUMPLIMIENTO DE LOS REQUISITOS LEGALES</v>
      </c>
    </row>
    <row r="108" spans="1:14" ht="15" customHeight="1">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5">
        <v>312</v>
      </c>
      <c r="N108" s="1" t="str">
        <f>+Tabla15[[#This Row],[NOMBRE DE LA CAUSA 2017]]</f>
        <v>ERROR JUDICIAL</v>
      </c>
    </row>
    <row r="109" spans="1:14" ht="15" customHeight="1">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6" t="s">
        <v>17</v>
      </c>
      <c r="J109" s="1" t="s">
        <v>18</v>
      </c>
      <c r="K109" s="1" t="s">
        <v>19</v>
      </c>
      <c r="L109" s="6" t="s">
        <v>688</v>
      </c>
      <c r="M109" s="5">
        <v>1971</v>
      </c>
      <c r="N109" s="1" t="str">
        <f>+Tabla15[[#This Row],[NOMBRE DE LA CAUSA 2017]]</f>
        <v>EXCESO EN EL COBRO DE INTERESES</v>
      </c>
    </row>
    <row r="110" spans="1:14" ht="15" customHeight="1">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5">
        <v>804</v>
      </c>
      <c r="N110" s="1" t="str">
        <f>+Tabla15[[#This Row],[NOMBRE DE LA CAUSA 2017]]</f>
        <v>EXISTENCIA O INEXISTENCIA DEL CONTRATO</v>
      </c>
    </row>
    <row r="111" spans="1:14" ht="15" customHeight="1">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6" t="s">
        <v>783</v>
      </c>
      <c r="M111" s="5">
        <v>2040</v>
      </c>
      <c r="N111" s="1" t="str">
        <f>+Tabla15[[#This Row],[NOMBRE DE LA CAUSA 2017]]</f>
        <v>EXTENSION DE LAS GARANTIAS CONTRACTUALES</v>
      </c>
    </row>
    <row r="112" spans="1:14" ht="15" customHeight="1">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5">
        <v>269</v>
      </c>
      <c r="N112" s="1" t="str">
        <f>+Tabla15[[#This Row],[NOMBRE DE LA CAUSA 2017]]</f>
        <v>EXTRACCION ILEGAL DE ORGANOS, TEJIDOS Y HUESOS</v>
      </c>
    </row>
    <row r="113" spans="1:14" ht="15" customHeight="1">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5">
        <v>263</v>
      </c>
      <c r="N113" s="1" t="str">
        <f>+Tabla15[[#This Row],[NOMBRE DE LA CAUSA 2017]]</f>
        <v>FACTURA EXPEDIDA SIN EL CUMPLIMIENTO DE LOS REQUISITOS LEGALES</v>
      </c>
    </row>
    <row r="114" spans="1:14" ht="15" customHeight="1">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5">
        <v>829</v>
      </c>
      <c r="N114" s="1" t="str">
        <f>+Tabla15[[#This Row],[NOMBRE DE LA CAUSA 2017]]</f>
        <v>FALTA DE MANTENIMIENTO DE BIEN INMUEBLE ARRENDADO</v>
      </c>
    </row>
    <row r="115" spans="1:14" ht="15" customHeight="1">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5">
        <v>458</v>
      </c>
      <c r="N115" s="1" t="str">
        <f>+Tabla15[[#This Row],[NOMBRE DE LA CAUSA 2017]]</f>
        <v>FALTA DE REPARACION INTEGRAL A VICTIMAS DEL CONFLICTO ARMADO INTERNO</v>
      </c>
    </row>
    <row r="116" spans="1:14" ht="15" customHeight="1">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5">
        <v>1974</v>
      </c>
      <c r="N116" s="1" t="str">
        <f>+Tabla15[[#This Row],[NOMBRE DE LA CAUSA 2017]]</f>
        <v>HACINAMIENTO CARCELARIO</v>
      </c>
    </row>
    <row r="117" spans="1:14" ht="15" customHeight="1">
      <c r="A117" s="1">
        <f>+Tabla15[[#This Row],[1]]</f>
        <v>115</v>
      </c>
      <c r="B117" s="29"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5">
        <v>2266</v>
      </c>
      <c r="N117" s="1" t="str">
        <f>+Tabla15[[#This Row],[NOMBRE DE LA CAUSA 2017]]</f>
        <v>ILEGALIDAD DEL ACTO ADMINISTRATIVO DE DESVINCULACION DE LOS MIEMBROS DE LA FUERZA PUBLICA POR LLAMAMIENTO A CALIFICAR SERVICIOS</v>
      </c>
    </row>
    <row r="118" spans="1:14" ht="15" customHeight="1">
      <c r="A118" s="1">
        <f>+Tabla15[[#This Row],[1]]</f>
        <v>116</v>
      </c>
      <c r="B118" s="29"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5">
        <v>2267</v>
      </c>
      <c r="N118" s="1" t="str">
        <f>+Tabla15[[#This Row],[NOMBRE DE LA CAUSA 2017]]</f>
        <v>ILEGALIDAD DEL ACTO ADMINISTRATIVO DE DESVINCULACION DE LOS MIEMBROS DE LA FUERZA PUBLICA POR RETIRO DISCRECIONAL</v>
      </c>
    </row>
    <row r="119" spans="1:14" ht="15" customHeight="1">
      <c r="A119" s="1">
        <f>+Tabla15[[#This Row],[1]]</f>
        <v>117</v>
      </c>
      <c r="B119" s="6" t="s">
        <v>576</v>
      </c>
      <c r="C119" s="1">
        <v>1</v>
      </c>
      <c r="D119" s="1">
        <f>+IF(Tabla15[[#This Row],[NOMBRE DE LA CAUSA 2018]]=0,0,1)</f>
        <v>1</v>
      </c>
      <c r="E119" s="1">
        <f>+E118+Tabla15[[#This Row],[NOMBRE DE LA CAUSA 2019]]</f>
        <v>117</v>
      </c>
      <c r="F119" s="1">
        <f>+Tabla15[[#This Row],[0]]*Tabla15[[#This Row],[NOMBRE DE LA CAUSA 2019]]</f>
        <v>117</v>
      </c>
      <c r="G119" s="6" t="s">
        <v>17</v>
      </c>
      <c r="I119" s="6" t="s">
        <v>473</v>
      </c>
      <c r="J119" s="1" t="s">
        <v>18</v>
      </c>
      <c r="K119" s="1" t="s">
        <v>19</v>
      </c>
      <c r="L119" s="6" t="s">
        <v>577</v>
      </c>
      <c r="M119" s="5">
        <v>1909</v>
      </c>
      <c r="N119" s="1" t="str">
        <f>+Tabla15[[#This Row],[NOMBRE DE LA CAUSA 2017]]</f>
        <v>ILEGALIDAD DEL ACTO ADMINISTRATIVO DE LIQUIDACION OFICIAL DE AFORO IMPUESTO AL PATRIMONIO</v>
      </c>
    </row>
    <row r="120" spans="1:14" ht="15" customHeight="1">
      <c r="A120" s="1">
        <f>+Tabla15[[#This Row],[1]]</f>
        <v>118</v>
      </c>
      <c r="B120" s="6" t="s">
        <v>572</v>
      </c>
      <c r="C120" s="1">
        <v>1</v>
      </c>
      <c r="D120" s="1">
        <f>+IF(Tabla15[[#This Row],[NOMBRE DE LA CAUSA 2018]]=0,0,1)</f>
        <v>1</v>
      </c>
      <c r="E120" s="1">
        <f>+E119+Tabla15[[#This Row],[NOMBRE DE LA CAUSA 2019]]</f>
        <v>118</v>
      </c>
      <c r="F120" s="1">
        <f>+Tabla15[[#This Row],[0]]*Tabla15[[#This Row],[NOMBRE DE LA CAUSA 2019]]</f>
        <v>118</v>
      </c>
      <c r="G120" s="6" t="s">
        <v>17</v>
      </c>
      <c r="I120" s="6" t="s">
        <v>473</v>
      </c>
      <c r="J120" s="1" t="s">
        <v>18</v>
      </c>
      <c r="K120" s="1" t="s">
        <v>19</v>
      </c>
      <c r="L120" s="6" t="s">
        <v>573</v>
      </c>
      <c r="M120" s="5">
        <v>1907</v>
      </c>
      <c r="N120" s="1" t="str">
        <f>+Tabla15[[#This Row],[NOMBRE DE LA CAUSA 2017]]</f>
        <v>ILEGALIDAD DEL ACTO ADMINISTRATIVO DE LIQUIDACION OFICIAL DE AFORO IMPUESTO CREE</v>
      </c>
    </row>
    <row r="121" spans="1:14" ht="15" customHeight="1">
      <c r="A121" s="1">
        <f>+Tabla15[[#This Row],[1]]</f>
        <v>119</v>
      </c>
      <c r="B121" s="6" t="s">
        <v>566</v>
      </c>
      <c r="C121" s="1">
        <v>1</v>
      </c>
      <c r="D121" s="1">
        <f>+IF(Tabla15[[#This Row],[NOMBRE DE LA CAUSA 2018]]=0,0,1)</f>
        <v>1</v>
      </c>
      <c r="E121" s="1">
        <f>+E120+Tabla15[[#This Row],[NOMBRE DE LA CAUSA 2019]]</f>
        <v>119</v>
      </c>
      <c r="F121" s="1">
        <f>+Tabla15[[#This Row],[0]]*Tabla15[[#This Row],[NOMBRE DE LA CAUSA 2019]]</f>
        <v>119</v>
      </c>
      <c r="G121" s="6" t="s">
        <v>17</v>
      </c>
      <c r="I121" s="6" t="s">
        <v>473</v>
      </c>
      <c r="J121" s="1" t="s">
        <v>18</v>
      </c>
      <c r="K121" s="1" t="s">
        <v>19</v>
      </c>
      <c r="L121" s="6" t="s">
        <v>567</v>
      </c>
      <c r="M121" s="5">
        <v>1904</v>
      </c>
      <c r="N121" s="1" t="str">
        <f>+Tabla15[[#This Row],[NOMBRE DE LA CAUSA 2017]]</f>
        <v>ILEGALIDAD DEL ACTO ADMINISTRATIVO DE LIQUIDACION OFICIAL DE AFORO IMPUESTO DE RENTA Y COMPLEMENTARIOS</v>
      </c>
    </row>
    <row r="122" spans="1:14" ht="15" customHeight="1">
      <c r="A122" s="1">
        <f>+Tabla15[[#This Row],[1]]</f>
        <v>120</v>
      </c>
      <c r="B122" s="6" t="s">
        <v>570</v>
      </c>
      <c r="C122" s="1">
        <v>1</v>
      </c>
      <c r="D122" s="1">
        <f>+IF(Tabla15[[#This Row],[NOMBRE DE LA CAUSA 2018]]=0,0,1)</f>
        <v>1</v>
      </c>
      <c r="E122" s="1">
        <f>+E121+Tabla15[[#This Row],[NOMBRE DE LA CAUSA 2019]]</f>
        <v>120</v>
      </c>
      <c r="F122" s="1">
        <f>+Tabla15[[#This Row],[0]]*Tabla15[[#This Row],[NOMBRE DE LA CAUSA 2019]]</f>
        <v>120</v>
      </c>
      <c r="G122" s="6" t="s">
        <v>17</v>
      </c>
      <c r="I122" s="6" t="s">
        <v>473</v>
      </c>
      <c r="J122" s="1" t="s">
        <v>18</v>
      </c>
      <c r="K122" s="1" t="s">
        <v>19</v>
      </c>
      <c r="L122" s="6" t="s">
        <v>571</v>
      </c>
      <c r="M122" s="5">
        <v>1906</v>
      </c>
      <c r="N122" s="1" t="str">
        <f>+Tabla15[[#This Row],[NOMBRE DE LA CAUSA 2017]]</f>
        <v>ILEGALIDAD DEL ACTO ADMINISTRATIVO DE LIQUIDACION OFICIAL DE AFORO IMPUESTO DE RETENCION EN LA FUENTE</v>
      </c>
    </row>
    <row r="123" spans="1:14" ht="15" customHeight="1">
      <c r="A123" s="1">
        <f>+Tabla15[[#This Row],[1]]</f>
        <v>121</v>
      </c>
      <c r="B123" s="6" t="s">
        <v>574</v>
      </c>
      <c r="C123" s="1">
        <v>1</v>
      </c>
      <c r="D123" s="1">
        <f>+IF(Tabla15[[#This Row],[NOMBRE DE LA CAUSA 2018]]=0,0,1)</f>
        <v>1</v>
      </c>
      <c r="E123" s="1">
        <f>+E122+Tabla15[[#This Row],[NOMBRE DE LA CAUSA 2019]]</f>
        <v>121</v>
      </c>
      <c r="F123" s="1">
        <f>+Tabla15[[#This Row],[0]]*Tabla15[[#This Row],[NOMBRE DE LA CAUSA 2019]]</f>
        <v>121</v>
      </c>
      <c r="G123" s="6" t="s">
        <v>17</v>
      </c>
      <c r="I123" s="6" t="s">
        <v>473</v>
      </c>
      <c r="J123" s="1" t="s">
        <v>18</v>
      </c>
      <c r="K123" s="1" t="s">
        <v>19</v>
      </c>
      <c r="L123" s="6" t="s">
        <v>575</v>
      </c>
      <c r="M123" s="5">
        <v>1908</v>
      </c>
      <c r="N123" s="1" t="str">
        <f>+Tabla15[[#This Row],[NOMBRE DE LA CAUSA 2017]]</f>
        <v>ILEGALIDAD DEL ACTO ADMINISTRATIVO DE LIQUIDACION OFICIAL DE AFORO IMPUESTO DE RIQUEZA</v>
      </c>
    </row>
    <row r="124" spans="1:14" ht="15" customHeight="1">
      <c r="A124" s="1">
        <f>+Tabla15[[#This Row],[1]]</f>
        <v>122</v>
      </c>
      <c r="B124" s="6" t="s">
        <v>578</v>
      </c>
      <c r="C124" s="1">
        <v>1</v>
      </c>
      <c r="D124" s="1">
        <f>+IF(Tabla15[[#This Row],[NOMBRE DE LA CAUSA 2018]]=0,0,1)</f>
        <v>1</v>
      </c>
      <c r="E124" s="1">
        <f>+E123+Tabla15[[#This Row],[NOMBRE DE LA CAUSA 2019]]</f>
        <v>122</v>
      </c>
      <c r="F124" s="1">
        <f>+Tabla15[[#This Row],[0]]*Tabla15[[#This Row],[NOMBRE DE LA CAUSA 2019]]</f>
        <v>122</v>
      </c>
      <c r="G124" s="6" t="s">
        <v>17</v>
      </c>
      <c r="I124" s="6" t="s">
        <v>473</v>
      </c>
      <c r="J124" s="1" t="s">
        <v>18</v>
      </c>
      <c r="K124" s="1" t="s">
        <v>19</v>
      </c>
      <c r="L124" s="6" t="s">
        <v>579</v>
      </c>
      <c r="M124" s="5">
        <v>1910</v>
      </c>
      <c r="N124" s="1" t="str">
        <f>+Tabla15[[#This Row],[NOMBRE DE LA CAUSA 2017]]</f>
        <v>ILEGALIDAD DEL ACTO ADMINISTRATIVO DE LIQUIDACION OFICIAL DE AFORO IMPUESTO DE SEGURIDAD DEMOCRATICA</v>
      </c>
    </row>
    <row r="125" spans="1:14" ht="15" customHeight="1">
      <c r="A125" s="1">
        <f>+Tabla15[[#This Row],[1]]</f>
        <v>123</v>
      </c>
      <c r="B125" s="6" t="s">
        <v>568</v>
      </c>
      <c r="C125" s="1">
        <v>1</v>
      </c>
      <c r="D125" s="1">
        <f>+IF(Tabla15[[#This Row],[NOMBRE DE LA CAUSA 2018]]=0,0,1)</f>
        <v>1</v>
      </c>
      <c r="E125" s="1">
        <f>+E124+Tabla15[[#This Row],[NOMBRE DE LA CAUSA 2019]]</f>
        <v>123</v>
      </c>
      <c r="F125" s="1">
        <f>+Tabla15[[#This Row],[0]]*Tabla15[[#This Row],[NOMBRE DE LA CAUSA 2019]]</f>
        <v>123</v>
      </c>
      <c r="G125" s="6" t="s">
        <v>17</v>
      </c>
      <c r="I125" s="6" t="s">
        <v>473</v>
      </c>
      <c r="J125" s="1" t="s">
        <v>18</v>
      </c>
      <c r="K125" s="1" t="s">
        <v>19</v>
      </c>
      <c r="L125" s="6" t="s">
        <v>569</v>
      </c>
      <c r="M125" s="5">
        <v>1905</v>
      </c>
      <c r="N125" s="1" t="str">
        <f>+Tabla15[[#This Row],[NOMBRE DE LA CAUSA 2017]]</f>
        <v>ILEGALIDAD DEL ACTO ADMINISTRATIVO DE LIQUIDACION OFICIAL DE AFORO IMPUESTO DE VENTAS</v>
      </c>
    </row>
    <row r="126" spans="1:14" ht="15" customHeight="1">
      <c r="A126" s="1">
        <f>+Tabla15[[#This Row],[1]]</f>
        <v>124</v>
      </c>
      <c r="B126" s="6" t="s">
        <v>580</v>
      </c>
      <c r="C126" s="1">
        <v>1</v>
      </c>
      <c r="D126" s="1">
        <f>+IF(Tabla15[[#This Row],[NOMBRE DE LA CAUSA 2018]]=0,0,1)</f>
        <v>1</v>
      </c>
      <c r="E126" s="1">
        <f>+E125+Tabla15[[#This Row],[NOMBRE DE LA CAUSA 2019]]</f>
        <v>124</v>
      </c>
      <c r="F126" s="1">
        <f>+Tabla15[[#This Row],[0]]*Tabla15[[#This Row],[NOMBRE DE LA CAUSA 2019]]</f>
        <v>124</v>
      </c>
      <c r="G126" s="6" t="s">
        <v>17</v>
      </c>
      <c r="I126" s="6" t="s">
        <v>473</v>
      </c>
      <c r="J126" s="1" t="s">
        <v>18</v>
      </c>
      <c r="K126" s="1" t="s">
        <v>19</v>
      </c>
      <c r="L126" s="6" t="s">
        <v>581</v>
      </c>
      <c r="M126" s="5">
        <v>1912</v>
      </c>
      <c r="N126" s="1" t="str">
        <f>+Tabla15[[#This Row],[NOMBRE DE LA CAUSA 2017]]</f>
        <v>ILEGALIDAD DEL ACTO ADMINISTRATIVO DE LIQUIDACION OFICIAL DE AFORO IMPUESTO GMF</v>
      </c>
    </row>
    <row r="127" spans="1:14" ht="15" customHeight="1">
      <c r="A127" s="1">
        <f>+Tabla15[[#This Row],[1]]</f>
        <v>125</v>
      </c>
      <c r="B127" s="6" t="s">
        <v>560</v>
      </c>
      <c r="C127" s="1">
        <v>1</v>
      </c>
      <c r="D127" s="1">
        <f>+IF(Tabla15[[#This Row],[NOMBRE DE LA CAUSA 2018]]=0,0,1)</f>
        <v>1</v>
      </c>
      <c r="E127" s="1">
        <f>+E126+Tabla15[[#This Row],[NOMBRE DE LA CAUSA 2019]]</f>
        <v>125</v>
      </c>
      <c r="F127" s="1">
        <f>+Tabla15[[#This Row],[0]]*Tabla15[[#This Row],[NOMBRE DE LA CAUSA 2019]]</f>
        <v>125</v>
      </c>
      <c r="G127" s="6" t="s">
        <v>17</v>
      </c>
      <c r="H127" s="6"/>
      <c r="I127" s="6" t="s">
        <v>473</v>
      </c>
      <c r="J127" s="1" t="s">
        <v>18</v>
      </c>
      <c r="K127" s="1" t="s">
        <v>19</v>
      </c>
      <c r="L127" s="6" t="s">
        <v>561</v>
      </c>
      <c r="M127" s="5">
        <v>1900</v>
      </c>
      <c r="N127" s="1" t="str">
        <f>+Tabla15[[#This Row],[NOMBRE DE LA CAUSA 2017]]</f>
        <v>ILEGALIDAD DEL ACTO ADMINISTRATIVO DE LIQUIDACION OFICIAL DE CORRECCION IMPUESTO AL PATRIMONIO</v>
      </c>
    </row>
    <row r="128" spans="1:14" ht="15" customHeight="1">
      <c r="A128" s="1">
        <f>+Tabla15[[#This Row],[1]]</f>
        <v>126</v>
      </c>
      <c r="B128" s="6" t="s">
        <v>556</v>
      </c>
      <c r="C128" s="1">
        <v>1</v>
      </c>
      <c r="D128" s="1">
        <f>+IF(Tabla15[[#This Row],[NOMBRE DE LA CAUSA 2018]]=0,0,1)</f>
        <v>1</v>
      </c>
      <c r="E128" s="1">
        <f>+E127+Tabla15[[#This Row],[NOMBRE DE LA CAUSA 2019]]</f>
        <v>126</v>
      </c>
      <c r="F128" s="1">
        <f>+Tabla15[[#This Row],[0]]*Tabla15[[#This Row],[NOMBRE DE LA CAUSA 2019]]</f>
        <v>126</v>
      </c>
      <c r="G128" s="6" t="s">
        <v>17</v>
      </c>
      <c r="H128" s="6"/>
      <c r="I128" s="6" t="s">
        <v>473</v>
      </c>
      <c r="J128" s="1" t="s">
        <v>18</v>
      </c>
      <c r="K128" s="1" t="s">
        <v>19</v>
      </c>
      <c r="L128" s="6" t="s">
        <v>557</v>
      </c>
      <c r="M128" s="5">
        <v>1898</v>
      </c>
      <c r="N128" s="1" t="str">
        <f>+Tabla15[[#This Row],[NOMBRE DE LA CAUSA 2017]]</f>
        <v>ILEGALIDAD DEL ACTO ADMINISTRATIVO DE LIQUIDACION OFICIAL DE CORRECCION IMPUESTO CREE</v>
      </c>
    </row>
    <row r="129" spans="1:14" ht="15" customHeight="1">
      <c r="A129" s="1">
        <f>+Tabla15[[#This Row],[1]]</f>
        <v>127</v>
      </c>
      <c r="B129" s="6" t="s">
        <v>550</v>
      </c>
      <c r="C129" s="1">
        <v>1</v>
      </c>
      <c r="D129" s="1">
        <f>+IF(Tabla15[[#This Row],[NOMBRE DE LA CAUSA 2018]]=0,0,1)</f>
        <v>1</v>
      </c>
      <c r="E129" s="1">
        <f>+E128+Tabla15[[#This Row],[NOMBRE DE LA CAUSA 2019]]</f>
        <v>127</v>
      </c>
      <c r="F129" s="1">
        <f>+Tabla15[[#This Row],[0]]*Tabla15[[#This Row],[NOMBRE DE LA CAUSA 2019]]</f>
        <v>127</v>
      </c>
      <c r="G129" s="6" t="s">
        <v>17</v>
      </c>
      <c r="I129" s="6" t="s">
        <v>473</v>
      </c>
      <c r="J129" s="1" t="s">
        <v>18</v>
      </c>
      <c r="K129" s="1" t="s">
        <v>19</v>
      </c>
      <c r="L129" s="6" t="s">
        <v>551</v>
      </c>
      <c r="M129" s="5">
        <v>1895</v>
      </c>
      <c r="N129" s="1" t="str">
        <f>+Tabla15[[#This Row],[NOMBRE DE LA CAUSA 2017]]</f>
        <v>ILEGALIDAD DEL ACTO ADMINISTRATIVO DE LIQUIDACION OFICIAL DE CORRECCION IMPUESTO DE RENTA Y COMPLEMENTARIOS</v>
      </c>
    </row>
    <row r="130" spans="1:14" ht="15" customHeight="1">
      <c r="A130" s="1">
        <f>+Tabla15[[#This Row],[1]]</f>
        <v>128</v>
      </c>
      <c r="B130" s="6" t="s">
        <v>554</v>
      </c>
      <c r="C130" s="1">
        <v>1</v>
      </c>
      <c r="D130" s="1">
        <f>+IF(Tabla15[[#This Row],[NOMBRE DE LA CAUSA 2018]]=0,0,1)</f>
        <v>1</v>
      </c>
      <c r="E130" s="1">
        <f>+E129+Tabla15[[#This Row],[NOMBRE DE LA CAUSA 2019]]</f>
        <v>128</v>
      </c>
      <c r="F130" s="1">
        <f>+Tabla15[[#This Row],[0]]*Tabla15[[#This Row],[NOMBRE DE LA CAUSA 2019]]</f>
        <v>128</v>
      </c>
      <c r="G130" s="6" t="s">
        <v>17</v>
      </c>
      <c r="H130" s="6"/>
      <c r="I130" s="6" t="s">
        <v>473</v>
      </c>
      <c r="J130" s="1" t="s">
        <v>18</v>
      </c>
      <c r="K130" s="1" t="s">
        <v>19</v>
      </c>
      <c r="L130" s="6" t="s">
        <v>555</v>
      </c>
      <c r="M130" s="5">
        <v>1897</v>
      </c>
      <c r="N130" s="1" t="str">
        <f>+Tabla15[[#This Row],[NOMBRE DE LA CAUSA 2017]]</f>
        <v>ILEGALIDAD DEL ACTO ADMINISTRATIVO DE LIQUIDACION OFICIAL DE CORRECCION IMPUESTO DE RETENCION EN LA FUENTE</v>
      </c>
    </row>
    <row r="131" spans="1:14" ht="15" customHeight="1">
      <c r="A131" s="1">
        <f>+Tabla15[[#This Row],[1]]</f>
        <v>129</v>
      </c>
      <c r="B131" s="6" t="s">
        <v>558</v>
      </c>
      <c r="C131" s="1">
        <v>1</v>
      </c>
      <c r="D131" s="1">
        <f>+IF(Tabla15[[#This Row],[NOMBRE DE LA CAUSA 2018]]=0,0,1)</f>
        <v>1</v>
      </c>
      <c r="E131" s="1">
        <f>+E130+Tabla15[[#This Row],[NOMBRE DE LA CAUSA 2019]]</f>
        <v>129</v>
      </c>
      <c r="F131" s="1">
        <f>+Tabla15[[#This Row],[0]]*Tabla15[[#This Row],[NOMBRE DE LA CAUSA 2019]]</f>
        <v>129</v>
      </c>
      <c r="G131" s="6" t="s">
        <v>17</v>
      </c>
      <c r="H131" s="6"/>
      <c r="I131" s="6" t="s">
        <v>473</v>
      </c>
      <c r="J131" s="1" t="s">
        <v>18</v>
      </c>
      <c r="K131" s="1" t="s">
        <v>19</v>
      </c>
      <c r="L131" s="6" t="s">
        <v>559</v>
      </c>
      <c r="M131" s="5">
        <v>1899</v>
      </c>
      <c r="N131" s="1" t="str">
        <f>+Tabla15[[#This Row],[NOMBRE DE LA CAUSA 2017]]</f>
        <v>ILEGALIDAD DEL ACTO ADMINISTRATIVO DE LIQUIDACION OFICIAL DE CORRECCION IMPUESTO DE RIQUEZA</v>
      </c>
    </row>
    <row r="132" spans="1:14" ht="15" customHeight="1">
      <c r="A132" s="1">
        <f>+Tabla15[[#This Row],[1]]</f>
        <v>130</v>
      </c>
      <c r="B132" s="6" t="s">
        <v>562</v>
      </c>
      <c r="C132" s="1">
        <v>1</v>
      </c>
      <c r="D132" s="1">
        <f>+IF(Tabla15[[#This Row],[NOMBRE DE LA CAUSA 2018]]=0,0,1)</f>
        <v>1</v>
      </c>
      <c r="E132" s="1">
        <f>+E131+Tabla15[[#This Row],[NOMBRE DE LA CAUSA 2019]]</f>
        <v>130</v>
      </c>
      <c r="F132" s="1">
        <f>+Tabla15[[#This Row],[0]]*Tabla15[[#This Row],[NOMBRE DE LA CAUSA 2019]]</f>
        <v>130</v>
      </c>
      <c r="G132" s="6" t="s">
        <v>17</v>
      </c>
      <c r="H132" s="6"/>
      <c r="I132" s="6" t="s">
        <v>473</v>
      </c>
      <c r="J132" s="1" t="s">
        <v>18</v>
      </c>
      <c r="K132" s="1" t="s">
        <v>19</v>
      </c>
      <c r="L132" s="6" t="s">
        <v>563</v>
      </c>
      <c r="M132" s="5">
        <v>1901</v>
      </c>
      <c r="N132" s="1" t="str">
        <f>+Tabla15[[#This Row],[NOMBRE DE LA CAUSA 2017]]</f>
        <v>ILEGALIDAD DEL ACTO ADMINISTRATIVO DE LIQUIDACION OFICIAL DE CORRECCION IMPUESTO DE SEGURIDAD DEMOCRATICA</v>
      </c>
    </row>
    <row r="133" spans="1:14" ht="15" customHeight="1">
      <c r="A133" s="1">
        <f>+Tabla15[[#This Row],[1]]</f>
        <v>131</v>
      </c>
      <c r="B133" s="6" t="s">
        <v>552</v>
      </c>
      <c r="C133" s="1">
        <v>1</v>
      </c>
      <c r="D133" s="1">
        <f>+IF(Tabla15[[#This Row],[NOMBRE DE LA CAUSA 2018]]=0,0,1)</f>
        <v>1</v>
      </c>
      <c r="E133" s="1">
        <f>+E132+Tabla15[[#This Row],[NOMBRE DE LA CAUSA 2019]]</f>
        <v>131</v>
      </c>
      <c r="F133" s="1">
        <f>+Tabla15[[#This Row],[0]]*Tabla15[[#This Row],[NOMBRE DE LA CAUSA 2019]]</f>
        <v>131</v>
      </c>
      <c r="G133" s="6" t="s">
        <v>17</v>
      </c>
      <c r="I133" s="6" t="s">
        <v>473</v>
      </c>
      <c r="J133" s="1" t="s">
        <v>18</v>
      </c>
      <c r="K133" s="1" t="s">
        <v>19</v>
      </c>
      <c r="L133" s="6" t="s">
        <v>553</v>
      </c>
      <c r="M133" s="5">
        <v>1896</v>
      </c>
      <c r="N133" s="1" t="str">
        <f>+Tabla15[[#This Row],[NOMBRE DE LA CAUSA 2017]]</f>
        <v>ILEGALIDAD DEL ACTO ADMINISTRATIVO DE LIQUIDACION OFICIAL DE CORRECCION IMPUESTO DE VENTAS</v>
      </c>
    </row>
    <row r="134" spans="1:14" ht="15" customHeight="1">
      <c r="A134" s="1">
        <f>+Tabla15[[#This Row],[1]]</f>
        <v>132</v>
      </c>
      <c r="B134" s="6" t="s">
        <v>564</v>
      </c>
      <c r="C134" s="1">
        <v>1</v>
      </c>
      <c r="D134" s="1">
        <f>+IF(Tabla15[[#This Row],[NOMBRE DE LA CAUSA 2018]]=0,0,1)</f>
        <v>1</v>
      </c>
      <c r="E134" s="1">
        <f>+E133+Tabla15[[#This Row],[NOMBRE DE LA CAUSA 2019]]</f>
        <v>132</v>
      </c>
      <c r="F134" s="1">
        <f>+Tabla15[[#This Row],[0]]*Tabla15[[#This Row],[NOMBRE DE LA CAUSA 2019]]</f>
        <v>132</v>
      </c>
      <c r="G134" s="6" t="s">
        <v>17</v>
      </c>
      <c r="I134" s="6" t="s">
        <v>473</v>
      </c>
      <c r="J134" s="1" t="s">
        <v>18</v>
      </c>
      <c r="K134" s="1" t="s">
        <v>19</v>
      </c>
      <c r="L134" s="6" t="s">
        <v>565</v>
      </c>
      <c r="M134" s="5">
        <v>1894</v>
      </c>
      <c r="N134" s="1" t="str">
        <f>+Tabla15[[#This Row],[NOMBRE DE LA CAUSA 2017]]</f>
        <v>ILEGALIDAD DEL ACTO ADMINISTRATIVO DE LIQUIDACION OFICIAL DE CORRECCION IMPUESTO GMF</v>
      </c>
    </row>
    <row r="135" spans="1:14" ht="15" customHeight="1">
      <c r="A135" s="1">
        <f>+Tabla15[[#This Row],[1]]</f>
        <v>133</v>
      </c>
      <c r="B135" s="6" t="s">
        <v>548</v>
      </c>
      <c r="C135" s="1">
        <v>1</v>
      </c>
      <c r="D135" s="1">
        <f>+IF(Tabla15[[#This Row],[NOMBRE DE LA CAUSA 2018]]=0,0,1)</f>
        <v>1</v>
      </c>
      <c r="E135" s="1">
        <f>+E134+Tabla15[[#This Row],[NOMBRE DE LA CAUSA 2019]]</f>
        <v>133</v>
      </c>
      <c r="F135" s="1">
        <f>+Tabla15[[#This Row],[0]]*Tabla15[[#This Row],[NOMBRE DE LA CAUSA 2019]]</f>
        <v>133</v>
      </c>
      <c r="G135" s="6" t="s">
        <v>17</v>
      </c>
      <c r="I135" s="6" t="s">
        <v>473</v>
      </c>
      <c r="J135" s="1" t="s">
        <v>18</v>
      </c>
      <c r="K135" s="1" t="s">
        <v>19</v>
      </c>
      <c r="L135" s="6" t="s">
        <v>549</v>
      </c>
      <c r="M135" s="5">
        <v>1893</v>
      </c>
      <c r="N135" s="1" t="str">
        <f>+Tabla15[[#This Row],[NOMBRE DE LA CAUSA 2017]]</f>
        <v>ILEGALIDAD DEL ACTO ADMINISTRATIVO DE LIQUIDACION OFICIAL DE REVISION IMPUESTO AL CONSUMO</v>
      </c>
    </row>
    <row r="136" spans="1:14" ht="15" customHeight="1">
      <c r="A136" s="1">
        <f>+Tabla15[[#This Row],[1]]</f>
        <v>134</v>
      </c>
      <c r="B136" s="6" t="s">
        <v>544</v>
      </c>
      <c r="C136" s="1">
        <v>1</v>
      </c>
      <c r="D136" s="1">
        <f>+IF(Tabla15[[#This Row],[NOMBRE DE LA CAUSA 2018]]=0,0,1)</f>
        <v>1</v>
      </c>
      <c r="E136" s="1">
        <f>+E135+Tabla15[[#This Row],[NOMBRE DE LA CAUSA 2019]]</f>
        <v>134</v>
      </c>
      <c r="F136" s="1">
        <f>+Tabla15[[#This Row],[0]]*Tabla15[[#This Row],[NOMBRE DE LA CAUSA 2019]]</f>
        <v>134</v>
      </c>
      <c r="G136" s="6" t="s">
        <v>17</v>
      </c>
      <c r="I136" s="6" t="s">
        <v>473</v>
      </c>
      <c r="J136" s="1" t="s">
        <v>18</v>
      </c>
      <c r="K136" s="1" t="s">
        <v>19</v>
      </c>
      <c r="L136" s="6" t="s">
        <v>545</v>
      </c>
      <c r="M136" s="5">
        <v>1891</v>
      </c>
      <c r="N136" s="1" t="str">
        <f>+Tabla15[[#This Row],[NOMBRE DE LA CAUSA 2017]]</f>
        <v>ILEGALIDAD DEL ACTO ADMINISTRATIVO DE LIQUIDACION OFICIAL DE REVISION IMPUESTO AL PATRIMONIO</v>
      </c>
    </row>
    <row r="137" spans="1:14" ht="15" customHeight="1">
      <c r="A137" s="1">
        <f>+Tabla15[[#This Row],[1]]</f>
        <v>135</v>
      </c>
      <c r="B137" s="6" t="s">
        <v>540</v>
      </c>
      <c r="C137" s="1">
        <v>1</v>
      </c>
      <c r="D137" s="1">
        <f>+IF(Tabla15[[#This Row],[NOMBRE DE LA CAUSA 2018]]=0,0,1)</f>
        <v>1</v>
      </c>
      <c r="E137" s="1">
        <f>+E136+Tabla15[[#This Row],[NOMBRE DE LA CAUSA 2019]]</f>
        <v>135</v>
      </c>
      <c r="F137" s="1">
        <f>+Tabla15[[#This Row],[0]]*Tabla15[[#This Row],[NOMBRE DE LA CAUSA 2019]]</f>
        <v>135</v>
      </c>
      <c r="G137" s="6" t="s">
        <v>17</v>
      </c>
      <c r="I137" s="6" t="s">
        <v>473</v>
      </c>
      <c r="J137" s="1" t="s">
        <v>18</v>
      </c>
      <c r="K137" s="1" t="s">
        <v>19</v>
      </c>
      <c r="L137" s="6" t="s">
        <v>541</v>
      </c>
      <c r="M137" s="5">
        <v>1889</v>
      </c>
      <c r="N137" s="1" t="str">
        <f>+Tabla15[[#This Row],[NOMBRE DE LA CAUSA 2017]]</f>
        <v>ILEGALIDAD DEL ACTO ADMINISTRATIVO DE LIQUIDACION OFICIAL DE REVISION IMPUESTO CREE</v>
      </c>
    </row>
    <row r="138" spans="1:14" ht="15" customHeight="1">
      <c r="A138" s="1">
        <f>+Tabla15[[#This Row],[1]]</f>
        <v>136</v>
      </c>
      <c r="B138" s="6" t="s">
        <v>534</v>
      </c>
      <c r="C138" s="1">
        <v>1</v>
      </c>
      <c r="D138" s="1">
        <f>+IF(Tabla15[[#This Row],[NOMBRE DE LA CAUSA 2018]]=0,0,1)</f>
        <v>1</v>
      </c>
      <c r="E138" s="1">
        <f>+E137+Tabla15[[#This Row],[NOMBRE DE LA CAUSA 2019]]</f>
        <v>136</v>
      </c>
      <c r="F138" s="1">
        <f>+Tabla15[[#This Row],[0]]*Tabla15[[#This Row],[NOMBRE DE LA CAUSA 2019]]</f>
        <v>136</v>
      </c>
      <c r="G138" s="6" t="s">
        <v>17</v>
      </c>
      <c r="I138" s="6" t="s">
        <v>473</v>
      </c>
      <c r="J138" s="1" t="s">
        <v>18</v>
      </c>
      <c r="K138" s="1" t="s">
        <v>19</v>
      </c>
      <c r="L138" s="6" t="s">
        <v>535</v>
      </c>
      <c r="M138" s="5">
        <v>1886</v>
      </c>
      <c r="N138" s="1" t="str">
        <f>+Tabla15[[#This Row],[NOMBRE DE LA CAUSA 2017]]</f>
        <v>ILEGALIDAD DEL ACTO ADMINISTRATIVO DE LIQUIDACION OFICIAL DE REVISION IMPUESTO DE RENTA Y COMPLEMENTARIOS</v>
      </c>
    </row>
    <row r="139" spans="1:14" ht="15" customHeight="1">
      <c r="A139" s="1">
        <f>+Tabla15[[#This Row],[1]]</f>
        <v>137</v>
      </c>
      <c r="B139" s="6" t="s">
        <v>538</v>
      </c>
      <c r="C139" s="1">
        <v>1</v>
      </c>
      <c r="D139" s="1">
        <f>+IF(Tabla15[[#This Row],[NOMBRE DE LA CAUSA 2018]]=0,0,1)</f>
        <v>1</v>
      </c>
      <c r="E139" s="1">
        <f>+E138+Tabla15[[#This Row],[NOMBRE DE LA CAUSA 2019]]</f>
        <v>137</v>
      </c>
      <c r="F139" s="1">
        <f>+Tabla15[[#This Row],[0]]*Tabla15[[#This Row],[NOMBRE DE LA CAUSA 2019]]</f>
        <v>137</v>
      </c>
      <c r="G139" s="6" t="s">
        <v>17</v>
      </c>
      <c r="I139" s="6" t="s">
        <v>473</v>
      </c>
      <c r="J139" s="1" t="s">
        <v>18</v>
      </c>
      <c r="K139" s="1" t="s">
        <v>19</v>
      </c>
      <c r="L139" s="6" t="s">
        <v>539</v>
      </c>
      <c r="M139" s="5">
        <v>1888</v>
      </c>
      <c r="N139" s="1" t="str">
        <f>+Tabla15[[#This Row],[NOMBRE DE LA CAUSA 2017]]</f>
        <v>ILEGALIDAD DEL ACTO ADMINISTRATIVO DE LIQUIDACION OFICIAL DE REVISION IMPUESTO DE RETENCION EN LA FUENTE</v>
      </c>
    </row>
    <row r="140" spans="1:14" ht="15" customHeight="1">
      <c r="A140" s="1">
        <f>+Tabla15[[#This Row],[1]]</f>
        <v>138</v>
      </c>
      <c r="B140" s="6" t="s">
        <v>542</v>
      </c>
      <c r="C140" s="1">
        <v>1</v>
      </c>
      <c r="D140" s="1">
        <f>+IF(Tabla15[[#This Row],[NOMBRE DE LA CAUSA 2018]]=0,0,1)</f>
        <v>1</v>
      </c>
      <c r="E140" s="1">
        <f>+E139+Tabla15[[#This Row],[NOMBRE DE LA CAUSA 2019]]</f>
        <v>138</v>
      </c>
      <c r="F140" s="1">
        <f>+Tabla15[[#This Row],[0]]*Tabla15[[#This Row],[NOMBRE DE LA CAUSA 2019]]</f>
        <v>138</v>
      </c>
      <c r="G140" s="6" t="s">
        <v>17</v>
      </c>
      <c r="I140" s="6" t="s">
        <v>473</v>
      </c>
      <c r="J140" s="1" t="s">
        <v>18</v>
      </c>
      <c r="K140" s="1" t="s">
        <v>19</v>
      </c>
      <c r="L140" s="6" t="s">
        <v>543</v>
      </c>
      <c r="M140" s="5">
        <v>1890</v>
      </c>
      <c r="N140" s="1" t="str">
        <f>+Tabla15[[#This Row],[NOMBRE DE LA CAUSA 2017]]</f>
        <v>ILEGALIDAD DEL ACTO ADMINISTRATIVO DE LIQUIDACION OFICIAL DE REVISION IMPUESTO DE RIQUEZA</v>
      </c>
    </row>
    <row r="141" spans="1:14" ht="15" customHeight="1">
      <c r="A141" s="1">
        <f>+Tabla15[[#This Row],[1]]</f>
        <v>139</v>
      </c>
      <c r="B141" s="6" t="s">
        <v>546</v>
      </c>
      <c r="C141" s="1">
        <v>1</v>
      </c>
      <c r="D141" s="1">
        <f>+IF(Tabla15[[#This Row],[NOMBRE DE LA CAUSA 2018]]=0,0,1)</f>
        <v>1</v>
      </c>
      <c r="E141" s="1">
        <f>+E140+Tabla15[[#This Row],[NOMBRE DE LA CAUSA 2019]]</f>
        <v>139</v>
      </c>
      <c r="F141" s="1">
        <f>+Tabla15[[#This Row],[0]]*Tabla15[[#This Row],[NOMBRE DE LA CAUSA 2019]]</f>
        <v>139</v>
      </c>
      <c r="G141" s="6" t="s">
        <v>17</v>
      </c>
      <c r="I141" s="6" t="s">
        <v>473</v>
      </c>
      <c r="J141" s="1" t="s">
        <v>18</v>
      </c>
      <c r="K141" s="1" t="s">
        <v>19</v>
      </c>
      <c r="L141" s="6" t="s">
        <v>547</v>
      </c>
      <c r="M141" s="5">
        <v>1892</v>
      </c>
      <c r="N141" s="1" t="str">
        <f>+Tabla15[[#This Row],[NOMBRE DE LA CAUSA 2017]]</f>
        <v>ILEGALIDAD DEL ACTO ADMINISTRATIVO DE LIQUIDACION OFICIAL DE REVISION IMPUESTO DE SEGURIDAD DEMOCRATICA</v>
      </c>
    </row>
    <row r="142" spans="1:14" ht="15" customHeight="1">
      <c r="A142" s="1">
        <f>+Tabla15[[#This Row],[1]]</f>
        <v>140</v>
      </c>
      <c r="B142" s="6" t="s">
        <v>536</v>
      </c>
      <c r="C142" s="1">
        <v>1</v>
      </c>
      <c r="D142" s="1">
        <f>+IF(Tabla15[[#This Row],[NOMBRE DE LA CAUSA 2018]]=0,0,1)</f>
        <v>1</v>
      </c>
      <c r="E142" s="1">
        <f>+E141+Tabla15[[#This Row],[NOMBRE DE LA CAUSA 2019]]</f>
        <v>140</v>
      </c>
      <c r="F142" s="1">
        <f>+Tabla15[[#This Row],[0]]*Tabla15[[#This Row],[NOMBRE DE LA CAUSA 2019]]</f>
        <v>140</v>
      </c>
      <c r="G142" s="6" t="s">
        <v>17</v>
      </c>
      <c r="I142" s="6" t="s">
        <v>473</v>
      </c>
      <c r="J142" s="1" t="s">
        <v>18</v>
      </c>
      <c r="K142" s="1" t="s">
        <v>19</v>
      </c>
      <c r="L142" s="6" t="s">
        <v>537</v>
      </c>
      <c r="M142" s="5">
        <v>1887</v>
      </c>
      <c r="N142" s="1" t="str">
        <f>+Tabla15[[#This Row],[NOMBRE DE LA CAUSA 2017]]</f>
        <v>ILEGALIDAD DEL ACTO ADMINISTRATIVO DE LIQUIDACION OFICIAL DE REVISION IMPUESTO DE VENTAS</v>
      </c>
    </row>
    <row r="143" spans="1:14" ht="15" customHeight="1">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5">
        <v>433</v>
      </c>
      <c r="N143" s="1" t="str">
        <f>+Tabla15[[#This Row],[NOMBRE DE LA CAUSA 2017]]</f>
        <v>ILEGALIDAD DEL ACTO ADMINISTRATIVO GENERAL QUE DISPONE LA REESTRUCTURACION O LIQUIDACION LAS ENTIDADES PUBLICAS</v>
      </c>
    </row>
    <row r="144" spans="1:14" ht="15" customHeight="1">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5">
        <v>52</v>
      </c>
      <c r="N144" s="1" t="str">
        <f>+Tabla15[[#This Row],[NOMBRE DE LA CAUSA 2017]]</f>
        <v>ILEGALIDAD DEL ACTO ADMINISTRATIVO QUE ADJUDICA UN BIEN INMUEBLE</v>
      </c>
    </row>
    <row r="145" spans="1:14" ht="15" customHeight="1">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5">
        <v>403</v>
      </c>
      <c r="N145" s="1" t="str">
        <f>+Tabla15[[#This Row],[NOMBRE DE LA CAUSA 2017]]</f>
        <v>ILEGALIDAD DEL ACTO ADMINISTRATIVO QUE ADJUDICA UN CONTRATO</v>
      </c>
    </row>
    <row r="146" spans="1:14" ht="15" customHeight="1">
      <c r="A146" s="1">
        <f>+Tabla15[[#This Row],[1]]</f>
        <v>144</v>
      </c>
      <c r="B146" s="6" t="s">
        <v>1386</v>
      </c>
      <c r="C146" s="1">
        <v>1</v>
      </c>
      <c r="D146" s="1">
        <f>+IF(Tabla15[[#This Row],[NOMBRE DE LA CAUSA 2018]]=0,0,1)</f>
        <v>1</v>
      </c>
      <c r="E146" s="1">
        <f>+E145+Tabla15[[#This Row],[NOMBRE DE LA CAUSA 2019]]</f>
        <v>144</v>
      </c>
      <c r="F146" s="1">
        <f>+Tabla15[[#This Row],[0]]*Tabla15[[#This Row],[NOMBRE DE LA CAUSA 2019]]</f>
        <v>144</v>
      </c>
      <c r="G146" s="1" t="s">
        <v>746</v>
      </c>
      <c r="I146" s="6" t="s">
        <v>1384</v>
      </c>
      <c r="K146" s="6" t="s">
        <v>19</v>
      </c>
      <c r="L146" s="6" t="s">
        <v>1387</v>
      </c>
      <c r="M146" s="5">
        <v>2312</v>
      </c>
      <c r="N146" s="1" t="str">
        <f>+Tabla15[[#This Row],[NOMBRE DE LA CAUSA 2017]]</f>
        <v>ILEGALIDAD DEL ACTO ADMINISTRATIVO QUE APRUEBA CALCULO ACTUARIAL</v>
      </c>
    </row>
    <row r="147" spans="1:14" ht="15" customHeight="1">
      <c r="A147" s="1">
        <f>+Tabla15[[#This Row],[1]]</f>
        <v>145</v>
      </c>
      <c r="B147" s="6" t="s">
        <v>721</v>
      </c>
      <c r="C147" s="1">
        <v>1</v>
      </c>
      <c r="D147" s="1">
        <f>+IF(Tabla15[[#This Row],[NOMBRE DE LA CAUSA 2018]]=0,0,1)</f>
        <v>1</v>
      </c>
      <c r="E147" s="1">
        <f>+E146+Tabla15[[#This Row],[NOMBRE DE LA CAUSA 2019]]</f>
        <v>145</v>
      </c>
      <c r="F147" s="1">
        <f>+Tabla15[[#This Row],[0]]*Tabla15[[#This Row],[NOMBRE DE LA CAUSA 2019]]</f>
        <v>145</v>
      </c>
      <c r="G147" s="6" t="s">
        <v>17</v>
      </c>
      <c r="J147" s="1" t="s">
        <v>18</v>
      </c>
      <c r="K147" s="1" t="s">
        <v>19</v>
      </c>
      <c r="L147" s="6" t="s">
        <v>722</v>
      </c>
      <c r="M147" s="5">
        <v>2003</v>
      </c>
      <c r="N147" s="1" t="str">
        <f>+Tabla15[[#This Row],[NOMBRE DE LA CAUSA 2017]]</f>
        <v>ILEGALIDAD DEL ACTO ADMINISTRATIVO QUE APRUEBA TARIFAS DE ENERGIA Y GAS COMBUSTIBLE</v>
      </c>
    </row>
    <row r="148" spans="1:14" ht="15" customHeight="1">
      <c r="A148" s="1">
        <f>+Tabla15[[#This Row],[1]]</f>
        <v>146</v>
      </c>
      <c r="B148" s="6" t="s">
        <v>236</v>
      </c>
      <c r="C148" s="1">
        <v>1</v>
      </c>
      <c r="D148" s="1">
        <f>+IF(Tabla15[[#This Row],[NOMBRE DE LA CAUSA 2018]]=0,0,1)</f>
        <v>1</v>
      </c>
      <c r="E148" s="1">
        <f>+E147+Tabla15[[#This Row],[NOMBRE DE LA CAUSA 2019]]</f>
        <v>146</v>
      </c>
      <c r="F148" s="1">
        <f>+Tabla15[[#This Row],[0]]*Tabla15[[#This Row],[NOMBRE DE LA CAUSA 2019]]</f>
        <v>146</v>
      </c>
      <c r="G148" s="6" t="s">
        <v>17</v>
      </c>
      <c r="J148" s="1" t="s">
        <v>18</v>
      </c>
      <c r="K148" s="1" t="s">
        <v>19</v>
      </c>
      <c r="L148" s="6" t="s">
        <v>237</v>
      </c>
      <c r="M148" s="5">
        <v>390</v>
      </c>
      <c r="N148" s="1" t="str">
        <f>+Tabla15[[#This Row],[NOMBRE DE LA CAUSA 2017]]</f>
        <v>ILEGALIDAD DEL ACTO ADMINISTRATIVO QUE AUTORIZA O NIEGA UN ASCENSO</v>
      </c>
    </row>
    <row r="149" spans="1:14" ht="15" customHeight="1">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5">
        <v>201</v>
      </c>
      <c r="N149" s="1" t="str">
        <f>+Tabla15[[#This Row],[NOMBRE DE LA CAUSA 2017]]</f>
        <v>ILEGALIDAD DEL ACTO ADMINISTRATIVO QUE CALIFICA LA PERDIDA DE CAPACIDAD LABORAL</v>
      </c>
    </row>
    <row r="150" spans="1:14" ht="15" customHeight="1">
      <c r="A150" s="1">
        <f>+Tabla15[[#This Row],[1]]</f>
        <v>148</v>
      </c>
      <c r="B150" s="6" t="s">
        <v>582</v>
      </c>
      <c r="C150" s="1">
        <v>1</v>
      </c>
      <c r="D150" s="1">
        <f>+IF(Tabla15[[#This Row],[NOMBRE DE LA CAUSA 2018]]=0,0,1)</f>
        <v>1</v>
      </c>
      <c r="E150" s="1">
        <f>+E149+Tabla15[[#This Row],[NOMBRE DE LA CAUSA 2019]]</f>
        <v>148</v>
      </c>
      <c r="F150" s="1">
        <f>+Tabla15[[#This Row],[0]]*Tabla15[[#This Row],[NOMBRE DE LA CAUSA 2019]]</f>
        <v>148</v>
      </c>
      <c r="G150" s="6" t="s">
        <v>17</v>
      </c>
      <c r="I150" s="6" t="s">
        <v>473</v>
      </c>
      <c r="J150" s="1" t="s">
        <v>18</v>
      </c>
      <c r="K150" s="1" t="s">
        <v>19</v>
      </c>
      <c r="L150" s="6" t="s">
        <v>583</v>
      </c>
      <c r="M150" s="5">
        <v>1913</v>
      </c>
      <c r="N150" s="1" t="str">
        <f>+Tabla15[[#This Row],[NOMBRE DE LA CAUSA 2017]]</f>
        <v>ILEGALIDAD DEL ACTO ADMINISTRATIVO QUE CLAUSURA ESTABLECIMIENTO DE COMERCIO</v>
      </c>
    </row>
    <row r="151" spans="1:14" ht="15" customHeight="1">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5">
        <v>434</v>
      </c>
      <c r="N151" s="1" t="str">
        <f>+Tabla15[[#This Row],[NOMBRE DE LA CAUSA 2017]]</f>
        <v>ILEGALIDAD DEL ACTO ADMINISTRATIVO QUE CONVOCA A CONCURSO PUBLICO DE MERITOS PARA PROVEER CARGOS PUBLICOS</v>
      </c>
    </row>
    <row r="152" spans="1:14" ht="15" customHeight="1">
      <c r="A152" s="1">
        <f>+Tabla15[[#This Row],[1]]</f>
        <v>150</v>
      </c>
      <c r="B152" s="6"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6" t="s">
        <v>19</v>
      </c>
      <c r="L152" s="6" t="s">
        <v>1357</v>
      </c>
      <c r="M152" s="5">
        <v>2297</v>
      </c>
      <c r="N152" s="1" t="str">
        <f>+Tabla15[[#This Row],[NOMBRE DE LA CAUSA 2017]]</f>
        <v>ILEGALIDAD DEL ACTO ADMINISTRATIVO QUE CREA UN IMPUESTO</v>
      </c>
    </row>
    <row r="153" spans="1:14" ht="15" customHeight="1">
      <c r="A153" s="1">
        <f>+Tabla15[[#This Row],[1]]</f>
        <v>151</v>
      </c>
      <c r="B153" s="6"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6" t="s">
        <v>19</v>
      </c>
      <c r="L153" s="6" t="s">
        <v>1365</v>
      </c>
      <c r="M153" s="5">
        <v>2301</v>
      </c>
      <c r="N153" s="1" t="str">
        <f>+Tabla15[[#This Row],[NOMBRE DE LA CAUSA 2017]]</f>
        <v>ILEGALIDAD DEL ACTO ADMINISTRATIVO QUE CREA UNA CONTRIBUCION ESPECIAL</v>
      </c>
    </row>
    <row r="154" spans="1:14" ht="15" customHeight="1">
      <c r="A154" s="1">
        <f>+Tabla15[[#This Row],[1]]</f>
        <v>152</v>
      </c>
      <c r="B154" s="6"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6" t="s">
        <v>19</v>
      </c>
      <c r="L154" s="6" t="s">
        <v>1361</v>
      </c>
      <c r="M154" s="5">
        <v>2299</v>
      </c>
      <c r="N154" s="1" t="str">
        <f>+Tabla15[[#This Row],[NOMBRE DE LA CAUSA 2017]]</f>
        <v>ILEGALIDAD DEL ACTO ADMINISTRATIVO QUE CREA UNA TASA</v>
      </c>
    </row>
    <row r="155" spans="1:14" ht="15" customHeight="1">
      <c r="A155" s="1">
        <f>+Tabla15[[#This Row],[1]]</f>
        <v>153</v>
      </c>
      <c r="B155" s="6" t="s">
        <v>1429</v>
      </c>
      <c r="C155" s="1">
        <v>1</v>
      </c>
      <c r="D155" s="1">
        <f>+IF(Tabla15[[#This Row],[NOMBRE DE LA CAUSA 2018]]=0,0,1)</f>
        <v>1</v>
      </c>
      <c r="E155" s="1">
        <f>+E154+Tabla15[[#This Row],[NOMBRE DE LA CAUSA 2019]]</f>
        <v>153</v>
      </c>
      <c r="F155" s="1">
        <f>+Tabla15[[#This Row],[0]]*Tabla15[[#This Row],[NOMBRE DE LA CAUSA 2019]]</f>
        <v>153</v>
      </c>
      <c r="G155" s="1" t="s">
        <v>746</v>
      </c>
      <c r="I155" s="6" t="s">
        <v>473</v>
      </c>
      <c r="K155" s="6" t="s">
        <v>19</v>
      </c>
      <c r="L155" s="6" t="s">
        <v>1430</v>
      </c>
      <c r="M155" s="36">
        <v>2332</v>
      </c>
      <c r="N155" s="1" t="str">
        <f>+Tabla15[[#This Row],[NOMBRE DE LA CAUSA 2017]]</f>
        <v>ILEGALIDAD DEL ACTO ADMINISTRATIVO QUE DA COMO NO PRESENTADA UNA DECLARACION TRIBUTARIA</v>
      </c>
    </row>
    <row r="156" spans="1:14" ht="15" customHeight="1">
      <c r="A156" s="1">
        <f>+Tabla15[[#This Row],[1]]</f>
        <v>154</v>
      </c>
      <c r="B156" s="6" t="s">
        <v>1425</v>
      </c>
      <c r="C156" s="1">
        <v>1</v>
      </c>
      <c r="D156" s="1">
        <f>+IF(Tabla15[[#This Row],[NOMBRE DE LA CAUSA 2018]]=0,0,1)</f>
        <v>1</v>
      </c>
      <c r="E156" s="1">
        <f>+E155+Tabla15[[#This Row],[NOMBRE DE LA CAUSA 2019]]</f>
        <v>154</v>
      </c>
      <c r="F156" s="1">
        <f>+Tabla15[[#This Row],[0]]*Tabla15[[#This Row],[NOMBRE DE LA CAUSA 2019]]</f>
        <v>154</v>
      </c>
      <c r="G156" s="1" t="s">
        <v>746</v>
      </c>
      <c r="I156" s="6" t="s">
        <v>473</v>
      </c>
      <c r="K156" s="6" t="s">
        <v>19</v>
      </c>
      <c r="L156" s="6" t="s">
        <v>1426</v>
      </c>
      <c r="M156" s="36">
        <v>2330</v>
      </c>
      <c r="N156" s="1" t="str">
        <f>+Tabla15[[#This Row],[NOMBRE DE LA CAUSA 2017]]</f>
        <v>ILEGALIDAD DEL ACTO ADMINISTRATIVO QUE DECIDE SOBRE TERMINACION POR MUTUO ACUERDO DE PROCESOS ADMINISTRATIVOS TRIBUTARIOS, ADUANEROS O CAMBIARIOS</v>
      </c>
    </row>
    <row r="157" spans="1:14" ht="15" customHeight="1">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5">
        <v>171</v>
      </c>
      <c r="N157" s="1" t="str">
        <f>+Tabla15[[#This Row],[NOMBRE DE LA CAUSA 2017]]</f>
        <v>ILEGALIDAD DEL ACTO ADMINISTRATIVO QUE DECLARA DESIERTA LA LICITACION</v>
      </c>
    </row>
    <row r="158" spans="1:14" ht="15" customHeight="1">
      <c r="A158" s="1">
        <f>+Tabla15[[#This Row],[1]]</f>
        <v>156</v>
      </c>
      <c r="B158" s="6" t="s">
        <v>1417</v>
      </c>
      <c r="C158" s="1">
        <v>1</v>
      </c>
      <c r="D158" s="1">
        <f>+IF(Tabla15[[#This Row],[NOMBRE DE LA CAUSA 2018]]=0,0,1)</f>
        <v>1</v>
      </c>
      <c r="E158" s="1">
        <f>+E157+Tabla15[[#This Row],[NOMBRE DE LA CAUSA 2019]]</f>
        <v>156</v>
      </c>
      <c r="F158" s="1">
        <f>+Tabla15[[#This Row],[0]]*Tabla15[[#This Row],[NOMBRE DE LA CAUSA 2019]]</f>
        <v>156</v>
      </c>
      <c r="G158" s="1" t="s">
        <v>746</v>
      </c>
      <c r="I158" s="6" t="s">
        <v>473</v>
      </c>
      <c r="K158" s="6" t="s">
        <v>19</v>
      </c>
      <c r="L158" s="6" t="s">
        <v>1418</v>
      </c>
      <c r="M158" s="36">
        <v>2326</v>
      </c>
      <c r="N158" s="1" t="str">
        <f>+Tabla15[[#This Row],[NOMBRE DE LA CAUSA 2017]]</f>
        <v>ILEGALIDAD DEL ACTO ADMINISTRATIVO QUE DECLARA EL INCUMPLIMIENTO DE UNA OBLIGACION ADUANERA Y ORDENA HACER EFECTIVA LA GARANTIA</v>
      </c>
    </row>
    <row r="159" spans="1:14" ht="15" customHeight="1">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5">
        <v>2026</v>
      </c>
      <c r="N159" s="1" t="str">
        <f>+Tabla15[[#This Row],[NOMBRE DE LA CAUSA 2017]]</f>
        <v>ILEGALIDAD DEL ACTO ADMINISTRATIVO QUE DECLARA EL INCUMPLIMIENTO DEL CONTRATO</v>
      </c>
    </row>
    <row r="160" spans="1:14" ht="15" customHeight="1">
      <c r="A160" s="1">
        <f>+Tabla15[[#This Row],[1]]</f>
        <v>158</v>
      </c>
      <c r="B160" s="6" t="s">
        <v>513</v>
      </c>
      <c r="C160" s="1">
        <v>1</v>
      </c>
      <c r="D160" s="1">
        <f>+IF(Tabla15[[#This Row],[NOMBRE DE LA CAUSA 2018]]=0,0,1)</f>
        <v>1</v>
      </c>
      <c r="E160" s="1">
        <f>+E159+Tabla15[[#This Row],[NOMBRE DE LA CAUSA 2019]]</f>
        <v>158</v>
      </c>
      <c r="F160" s="1">
        <f>+Tabla15[[#This Row],[0]]*Tabla15[[#This Row],[NOMBRE DE LA CAUSA 2019]]</f>
        <v>158</v>
      </c>
      <c r="G160" s="6" t="s">
        <v>17</v>
      </c>
      <c r="J160" s="1" t="s">
        <v>18</v>
      </c>
      <c r="K160" s="1" t="s">
        <v>19</v>
      </c>
      <c r="L160" s="6" t="s">
        <v>514</v>
      </c>
      <c r="M160" s="5">
        <v>860</v>
      </c>
      <c r="N160" s="1" t="str">
        <f>+Tabla15[[#This Row],[NOMBRE DE LA CAUSA 2017]]</f>
        <v>ILEGALIDAD DEL ACTO ADMINISTRATIVO QUE DECLARA EL RESULTADO DE UN PROCESO ELECTORAL</v>
      </c>
    </row>
    <row r="161" spans="1:14" ht="15" customHeight="1">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5">
        <v>408</v>
      </c>
      <c r="N161" s="1" t="str">
        <f>+Tabla15[[#This Row],[NOMBRE DE LA CAUSA 2017]]</f>
        <v>ILEGALIDAD DEL ACTO ADMINISTRATIVO QUE DECLARA LA CADUCIDAD CONTRACTUAL</v>
      </c>
    </row>
    <row r="162" spans="1:14" ht="15" customHeight="1">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5">
        <v>6</v>
      </c>
      <c r="N162" s="1" t="str">
        <f>+Tabla15[[#This Row],[NOMBRE DE LA CAUSA 2017]]</f>
        <v>ILEGALIDAD DEL ACTO ADMINISTRATIVO QUE DECLARA LA INSUBSISTENCIA DE FUNCIONARIO DE CARRERA</v>
      </c>
    </row>
    <row r="163" spans="1:14" ht="15" customHeight="1">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5">
        <v>7</v>
      </c>
      <c r="N163" s="1" t="str">
        <f>+Tabla15[[#This Row],[NOMBRE DE LA CAUSA 2017]]</f>
        <v>ILEGALIDAD DEL ACTO ADMINISTRATIVO QUE DECLARA LA INSUBSISTENCIA DE FUNCIONARIO DE LIBRE NOMBRAMIENTO Y REMOCION</v>
      </c>
    </row>
    <row r="164" spans="1:14" ht="15" customHeight="1">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5">
        <v>279</v>
      </c>
      <c r="N164" s="1" t="str">
        <f>+Tabla15[[#This Row],[NOMBRE DE LA CAUSA 2017]]</f>
        <v>ILEGALIDAD DEL ACTO ADMINISTRATIVO QUE DECLARA LA INSUBSISTENCIA DE FUNCIONARIO EN PROVISIONALIDAD</v>
      </c>
    </row>
    <row r="165" spans="1:14" ht="15" customHeight="1">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5">
        <v>286</v>
      </c>
      <c r="N165" s="1" t="str">
        <f>+Tabla15[[#This Row],[NOMBRE DE LA CAUSA 2017]]</f>
        <v>ILEGALIDAD DEL ACTO ADMINISTRATIVO QUE DECLARA LA OCURRENCIA DEL SINIESTRO Y ORDENA HACER EFECTIVA LA POLIZA</v>
      </c>
    </row>
    <row r="166" spans="1:14" ht="15" customHeight="1">
      <c r="A166" s="1">
        <f>+Tabla15[[#This Row],[1]]</f>
        <v>164</v>
      </c>
      <c r="B166" s="6" t="s">
        <v>1419</v>
      </c>
      <c r="C166" s="1">
        <v>1</v>
      </c>
      <c r="D166" s="1">
        <f>+IF(Tabla15[[#This Row],[NOMBRE DE LA CAUSA 2018]]=0,0,1)</f>
        <v>1</v>
      </c>
      <c r="E166" s="1">
        <f>+E165+Tabla15[[#This Row],[NOMBRE DE LA CAUSA 2019]]</f>
        <v>164</v>
      </c>
      <c r="F166" s="1">
        <f>+Tabla15[[#This Row],[0]]*Tabla15[[#This Row],[NOMBRE DE LA CAUSA 2019]]</f>
        <v>164</v>
      </c>
      <c r="G166" s="1" t="s">
        <v>746</v>
      </c>
      <c r="I166" s="6" t="s">
        <v>473</v>
      </c>
      <c r="K166" s="6" t="s">
        <v>19</v>
      </c>
      <c r="L166" s="6" t="s">
        <v>1420</v>
      </c>
      <c r="M166" s="36">
        <v>2327</v>
      </c>
      <c r="N166" s="1" t="str">
        <f>+Tabla15[[#This Row],[NOMBRE DE LA CAUSA 2017]]</f>
        <v>ILEGALIDAD DEL ACTO ADMINISTRATIVO QUE DECLARA LA PERDIDA O NO ACCESO A BENEFICIOS TRIBUTARIOS</v>
      </c>
    </row>
    <row r="167" spans="1:14" ht="15" customHeight="1">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5">
        <v>2041</v>
      </c>
      <c r="N167" s="1" t="str">
        <f>+Tabla15[[#This Row],[NOMBRE DE LA CAUSA 2017]]</f>
        <v>ILEGALIDAD DEL ACTO ADMINISTRATIVO QUE DECLARA LA TERMINACION UNILATERAL DEL CONTRATO</v>
      </c>
    </row>
    <row r="168" spans="1:14" ht="15" customHeight="1">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5">
        <v>378</v>
      </c>
      <c r="N168" s="1" t="str">
        <f>+Tabla15[[#This Row],[NOMBRE DE LA CAUSA 2017]]</f>
        <v>ILEGALIDAD DEL ACTO ADMINISTRATIVO QUE DECRETA LA EXPROPIACION</v>
      </c>
    </row>
    <row r="169" spans="1:14" ht="15" customHeight="1">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6" t="s">
        <v>17</v>
      </c>
      <c r="I169" s="6" t="s">
        <v>473</v>
      </c>
      <c r="J169" s="1" t="s">
        <v>18</v>
      </c>
      <c r="K169" s="1" t="s">
        <v>19</v>
      </c>
      <c r="L169" s="6" t="s">
        <v>619</v>
      </c>
      <c r="M169" s="5">
        <v>1932</v>
      </c>
      <c r="N169" s="1" t="str">
        <f>+Tabla15[[#This Row],[NOMBRE DE LA CAUSA 2017]]</f>
        <v>ILEGALIDAD DEL ACTO ADMINISTRATIVO QUE DECRETA MEDIDAS CAUTELARES</v>
      </c>
    </row>
    <row r="170" spans="1:14" ht="15" customHeight="1">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5">
        <v>1972</v>
      </c>
      <c r="N170" s="1" t="str">
        <f>+Tabla15[[#This Row],[NOMBRE DE LA CAUSA 2017]]</f>
        <v>ILEGALIDAD DEL ACTO ADMINISTRATIVO QUE DEFINE AVALUO CATASTRAL</v>
      </c>
    </row>
    <row r="171" spans="1:14" ht="15" customHeight="1">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6" t="s">
        <v>17</v>
      </c>
      <c r="I171" s="6" t="s">
        <v>473</v>
      </c>
      <c r="J171" s="1" t="s">
        <v>18</v>
      </c>
      <c r="K171" s="1" t="s">
        <v>19</v>
      </c>
      <c r="L171" s="6" t="s">
        <v>629</v>
      </c>
      <c r="M171" s="5">
        <v>1937</v>
      </c>
      <c r="N171" s="1" t="str">
        <f>+Tabla15[[#This Row],[NOMBRE DE LA CAUSA 2017]]</f>
        <v>ILEGALIDAD DEL ACTO ADMINISTRATIVO QUE DEJA SIN EFECTO FACILIDAD DE PAGO</v>
      </c>
    </row>
    <row r="172" spans="1:14" ht="15" customHeight="1">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6" t="s">
        <v>17</v>
      </c>
      <c r="H172" s="6"/>
      <c r="I172" s="6" t="s">
        <v>473</v>
      </c>
      <c r="J172" s="1" t="s">
        <v>18</v>
      </c>
      <c r="K172" s="1" t="s">
        <v>19</v>
      </c>
      <c r="L172" s="6" t="s">
        <v>682</v>
      </c>
      <c r="M172" s="5">
        <v>1968</v>
      </c>
      <c r="N172" s="1" t="str">
        <f>+Tabla15[[#This Row],[NOMBRE DE LA CAUSA 2017]]</f>
        <v>ILEGALIDAD DEL ACTO ADMINISTRATIVO QUE DESVINCULA A SUPERNUMERARIO</v>
      </c>
    </row>
    <row r="173" spans="1:14" ht="15" customHeight="1">
      <c r="A173" s="1">
        <f>+Tabla15[[#This Row],[1]]</f>
        <v>171</v>
      </c>
      <c r="B173" s="6" t="s">
        <v>1443</v>
      </c>
      <c r="C173" s="1">
        <v>1</v>
      </c>
      <c r="D173" s="1">
        <f>+IF(Tabla15[[#This Row],[NOMBRE DE LA CAUSA 2018]]=0,0,1)</f>
        <v>1</v>
      </c>
      <c r="E173" s="1">
        <f>+E172+Tabla15[[#This Row],[NOMBRE DE LA CAUSA 2019]]</f>
        <v>171</v>
      </c>
      <c r="F173" s="1">
        <f>+Tabla15[[#This Row],[0]]*Tabla15[[#This Row],[NOMBRE DE LA CAUSA 2019]]</f>
        <v>171</v>
      </c>
      <c r="G173" s="1" t="s">
        <v>746</v>
      </c>
      <c r="I173" s="6" t="s">
        <v>1434</v>
      </c>
      <c r="K173" s="6" t="s">
        <v>19</v>
      </c>
      <c r="L173" s="6" t="s">
        <v>1444</v>
      </c>
      <c r="M173" s="34">
        <v>2342</v>
      </c>
      <c r="N173" s="1" t="str">
        <f>+Tabla15[[#This Row],[NOMBRE DE LA CAUSA 2017]]</f>
        <v>ILEGALIDAD DEL ACTO ADMINISTRATIVO QUE DETERMINA SI PROCEDE LA RECUPERACION DE CONSUMOS DE SERVICIOS PUBLICOS DOMICILIARIOS NO FACTURADOS</v>
      </c>
    </row>
    <row r="174" spans="1:14" ht="15" customHeight="1">
      <c r="A174" s="1">
        <f>+Tabla15[[#This Row],[1]]</f>
        <v>172</v>
      </c>
      <c r="B174" s="6" t="s">
        <v>635</v>
      </c>
      <c r="C174" s="1">
        <v>1</v>
      </c>
      <c r="D174" s="1">
        <f>+IF(Tabla15[[#This Row],[NOMBRE DE LA CAUSA 2018]]=0,0,1)</f>
        <v>1</v>
      </c>
      <c r="E174" s="1">
        <f>+E173+Tabla15[[#This Row],[NOMBRE DE LA CAUSA 2019]]</f>
        <v>172</v>
      </c>
      <c r="F174" s="1">
        <f>+Tabla15[[#This Row],[0]]*Tabla15[[#This Row],[NOMBRE DE LA CAUSA 2019]]</f>
        <v>172</v>
      </c>
      <c r="G174" s="6" t="s">
        <v>17</v>
      </c>
      <c r="I174" s="6" t="s">
        <v>473</v>
      </c>
      <c r="J174" s="1" t="s">
        <v>18</v>
      </c>
      <c r="K174" s="1" t="s">
        <v>19</v>
      </c>
      <c r="L174" s="6" t="s">
        <v>636</v>
      </c>
      <c r="M174" s="5">
        <v>1941</v>
      </c>
      <c r="N174" s="1" t="str">
        <f>+Tabla15[[#This Row],[NOMBRE DE LA CAUSA 2017]]</f>
        <v>ILEGALIDAD DEL ACTO ADMINISTRATIVO QUE DISPONE DECOMISO DE MERCANCIAS</v>
      </c>
    </row>
    <row r="175" spans="1:14" ht="15" customHeight="1">
      <c r="A175" s="1">
        <f>+Tabla15[[#This Row],[1]]</f>
        <v>173</v>
      </c>
      <c r="B175" s="6" t="s">
        <v>1447</v>
      </c>
      <c r="C175" s="1">
        <v>1</v>
      </c>
      <c r="D175" s="1">
        <f>+IF(Tabla15[[#This Row],[NOMBRE DE LA CAUSA 2018]]=0,0,1)</f>
        <v>1</v>
      </c>
      <c r="E175" s="1">
        <f>+E174+Tabla15[[#This Row],[NOMBRE DE LA CAUSA 2019]]</f>
        <v>173</v>
      </c>
      <c r="F175" s="1">
        <f>+Tabla15[[#This Row],[0]]*Tabla15[[#This Row],[NOMBRE DE LA CAUSA 2019]]</f>
        <v>173</v>
      </c>
      <c r="G175" s="1" t="s">
        <v>746</v>
      </c>
      <c r="I175" s="6" t="s">
        <v>1437</v>
      </c>
      <c r="K175" s="6" t="s">
        <v>19</v>
      </c>
      <c r="L175" s="6" t="s">
        <v>1448</v>
      </c>
      <c r="M175" s="34">
        <v>2344</v>
      </c>
      <c r="N175" s="1" t="str">
        <f>+Tabla15[[#This Row],[NOMBRE DE LA CAUSA 2017]]</f>
        <v>ILEGALIDAD DEL ACTO ADMINISTRATIVO QUE DISPONE EL REINTEGRO DE RECURSOS A FAVOR DEL ESTADO</v>
      </c>
    </row>
    <row r="176" spans="1:14" ht="15" customHeight="1">
      <c r="A176" s="1">
        <f>+Tabla15[[#This Row],[1]]</f>
        <v>174</v>
      </c>
      <c r="B176" s="6" t="s">
        <v>1441</v>
      </c>
      <c r="C176" s="1">
        <v>1</v>
      </c>
      <c r="D176" s="1">
        <f>+IF(Tabla15[[#This Row],[NOMBRE DE LA CAUSA 2018]]=0,0,1)</f>
        <v>1</v>
      </c>
      <c r="E176" s="1">
        <f>+E175+Tabla15[[#This Row],[NOMBRE DE LA CAUSA 2019]]</f>
        <v>174</v>
      </c>
      <c r="F176" s="1">
        <f>+Tabla15[[#This Row],[0]]*Tabla15[[#This Row],[NOMBRE DE LA CAUSA 2019]]</f>
        <v>174</v>
      </c>
      <c r="G176" s="1" t="s">
        <v>746</v>
      </c>
      <c r="I176" s="6" t="s">
        <v>1434</v>
      </c>
      <c r="K176" s="6" t="s">
        <v>19</v>
      </c>
      <c r="L176" s="6" t="s">
        <v>1442</v>
      </c>
      <c r="M176" s="34">
        <v>2341</v>
      </c>
      <c r="N176" s="1" t="str">
        <f>+Tabla15[[#This Row],[NOMBRE DE LA CAUSA 2017]]</f>
        <v>ILEGALIDAD DEL ACTO ADMINISTRATIVO QUE DISPONE LA TOMA DE POSESION DE UNA EMPRESA PRESTADORA DE SERVICIOS PUBLICOS DOMICILIARIOS</v>
      </c>
    </row>
    <row r="177" spans="1:14" ht="15" customHeight="1">
      <c r="A177" s="1">
        <f>+Tabla15[[#This Row],[1]]</f>
        <v>175</v>
      </c>
      <c r="B177" s="6" t="s">
        <v>675</v>
      </c>
      <c r="C177" s="1">
        <v>1</v>
      </c>
      <c r="D177" s="1">
        <f>+IF(Tabla15[[#This Row],[NOMBRE DE LA CAUSA 2018]]=0,0,1)</f>
        <v>1</v>
      </c>
      <c r="E177" s="1">
        <f>+E176+Tabla15[[#This Row],[NOMBRE DE LA CAUSA 2019]]</f>
        <v>175</v>
      </c>
      <c r="F177" s="1">
        <f>+Tabla15[[#This Row],[0]]*Tabla15[[#This Row],[NOMBRE DE LA CAUSA 2019]]</f>
        <v>175</v>
      </c>
      <c r="G177" s="6" t="s">
        <v>17</v>
      </c>
      <c r="I177" s="6" t="s">
        <v>473</v>
      </c>
      <c r="J177" s="1" t="s">
        <v>18</v>
      </c>
      <c r="K177" s="1" t="s">
        <v>19</v>
      </c>
      <c r="L177" s="6" t="s">
        <v>676</v>
      </c>
      <c r="M177" s="5">
        <v>1965</v>
      </c>
      <c r="N177" s="1" t="str">
        <f>+Tabla15[[#This Row],[NOMBRE DE LA CAUSA 2017]]</f>
        <v>ILEGALIDAD DEL ACTO ADMINISTRATIVO QUE EFECTUA CLASIFICACION ARANCELARIA MERCANCIAS</v>
      </c>
    </row>
    <row r="178" spans="1:14" ht="15" customHeight="1">
      <c r="A178" s="1">
        <f>+Tabla15[[#This Row],[1]]</f>
        <v>176</v>
      </c>
      <c r="B178" s="7" t="s">
        <v>394</v>
      </c>
      <c r="C178" s="1">
        <v>1</v>
      </c>
      <c r="D178" s="1">
        <f>+IF(Tabla15[[#This Row],[NOMBRE DE LA CAUSA 2018]]=0,0,1)</f>
        <v>1</v>
      </c>
      <c r="E178" s="1">
        <f>+E177+Tabla15[[#This Row],[NOMBRE DE LA CAUSA 2019]]</f>
        <v>176</v>
      </c>
      <c r="F178" s="1">
        <f>+Tabla15[[#This Row],[0]]*Tabla15[[#This Row],[NOMBRE DE LA CAUSA 2019]]</f>
        <v>176</v>
      </c>
      <c r="G178" s="6" t="s">
        <v>17</v>
      </c>
      <c r="J178" s="1" t="s">
        <v>18</v>
      </c>
      <c r="K178" s="1" t="s">
        <v>19</v>
      </c>
      <c r="L178" s="1" t="s">
        <v>395</v>
      </c>
      <c r="M178" s="5">
        <v>774</v>
      </c>
      <c r="N178" s="1" t="str">
        <f>+Tabla15[[#This Row],[NOMBRE DE LA CAUSA 2017]]</f>
        <v>ILEGALIDAD DEL ACTO ADMINISTRATIVO QUE ESTABLECE CUPOS DE COMBUSTIBLE LIBRE DE IMPUESTOS</v>
      </c>
    </row>
    <row r="179" spans="1:14" ht="15" customHeight="1">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5">
        <v>400</v>
      </c>
      <c r="N179" s="1" t="str">
        <f>+Tabla15[[#This Row],[NOMBRE DE LA CAUSA 2017]]</f>
        <v>ILEGALIDAD DEL ACTO ADMINISTRATIVO QUE HACE EFECTIVA LA CLAUSULA PENAL PECUNIARIA</v>
      </c>
    </row>
    <row r="180" spans="1:14" ht="15" customHeight="1">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5">
        <v>401</v>
      </c>
      <c r="N180" s="1" t="str">
        <f>+Tabla15[[#This Row],[NOMBRE DE LA CAUSA 2017]]</f>
        <v>ILEGALIDAD DEL ACTO ADMINISTRATIVO QUE IMPONE MULTA POR INCUMPLIMIENTO DEL CONTRATO</v>
      </c>
    </row>
    <row r="181" spans="1:14" ht="15" customHeight="1">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6" t="s">
        <v>17</v>
      </c>
      <c r="I181" s="6" t="s">
        <v>473</v>
      </c>
      <c r="J181" s="1" t="s">
        <v>18</v>
      </c>
      <c r="K181" s="1" t="s">
        <v>19</v>
      </c>
      <c r="L181" s="6" t="s">
        <v>589</v>
      </c>
      <c r="M181" s="5">
        <v>1917</v>
      </c>
      <c r="N181" s="1" t="str">
        <f>+Tabla15[[#This Row],[NOMBRE DE LA CAUSA 2017]]</f>
        <v>ILEGALIDAD DEL ACTO ADMINISTRATIVO QUE IMPONE SANCION A CONTADORES PUBLICOS</v>
      </c>
    </row>
    <row r="182" spans="1:14" ht="15" customHeight="1">
      <c r="A182" s="1">
        <f>+Tabla15[[#This Row],[1]]</f>
        <v>180</v>
      </c>
      <c r="B182" s="6" t="s">
        <v>470</v>
      </c>
      <c r="C182" s="1">
        <v>1</v>
      </c>
      <c r="D182" s="1">
        <f>+IF(Tabla15[[#This Row],[NOMBRE DE LA CAUSA 2018]]=0,0,1)</f>
        <v>1</v>
      </c>
      <c r="E182" s="1">
        <f>+E181+Tabla15[[#This Row],[NOMBRE DE LA CAUSA 2019]]</f>
        <v>180</v>
      </c>
      <c r="F182" s="1">
        <f>+Tabla15[[#This Row],[0]]*Tabla15[[#This Row],[NOMBRE DE LA CAUSA 2019]]</f>
        <v>180</v>
      </c>
      <c r="G182" s="6" t="s">
        <v>17</v>
      </c>
      <c r="J182" s="1" t="s">
        <v>18</v>
      </c>
      <c r="K182" s="1" t="s">
        <v>19</v>
      </c>
      <c r="L182" s="6" t="s">
        <v>471</v>
      </c>
      <c r="M182" s="5">
        <v>830</v>
      </c>
      <c r="N182" s="1" t="str">
        <f>+Tabla15[[#This Row],[NOMBRE DE LA CAUSA 2017]]</f>
        <v>ILEGALIDAD DEL ACTO ADMINISTRATIVO QUE IMPONE SANCION A EMPRESA PRESTADORA DE SERVICIOS PUBLICOS DOMICILIARIOS POR VIOLACION AL ESTATUTO DEL CONSUMIDOR</v>
      </c>
    </row>
    <row r="183" spans="1:14" ht="15" customHeight="1">
      <c r="A183" s="1">
        <f>+Tabla15[[#This Row],[1]]</f>
        <v>181</v>
      </c>
      <c r="B183" s="6" t="s">
        <v>586</v>
      </c>
      <c r="C183" s="1">
        <v>1</v>
      </c>
      <c r="D183" s="1">
        <f>+IF(Tabla15[[#This Row],[NOMBRE DE LA CAUSA 2018]]=0,0,1)</f>
        <v>1</v>
      </c>
      <c r="E183" s="1">
        <f>+E182+Tabla15[[#This Row],[NOMBRE DE LA CAUSA 2019]]</f>
        <v>181</v>
      </c>
      <c r="F183" s="1">
        <f>+Tabla15[[#This Row],[0]]*Tabla15[[#This Row],[NOMBRE DE LA CAUSA 2019]]</f>
        <v>181</v>
      </c>
      <c r="G183" s="6" t="s">
        <v>17</v>
      </c>
      <c r="J183" s="1" t="s">
        <v>18</v>
      </c>
      <c r="K183" s="1" t="s">
        <v>19</v>
      </c>
      <c r="L183" s="6" t="s">
        <v>587</v>
      </c>
      <c r="M183" s="5">
        <v>1915</v>
      </c>
      <c r="N183" s="1" t="str">
        <f>+Tabla15[[#This Row],[NOMBRE DE LA CAUSA 2017]]</f>
        <v>ILEGALIDAD DEL ACTO ADMINISTRATIVO QUE IMPONE SANCION A ENTIDADES AUTORIZADAS PARA LA RECEPCION Y RECAUDO DE IMPUESTOS</v>
      </c>
    </row>
    <row r="184" spans="1:14" ht="15" customHeight="1">
      <c r="A184" s="1">
        <f>+Tabla15[[#This Row],[1]]</f>
        <v>182</v>
      </c>
      <c r="B184" s="6" t="s">
        <v>392</v>
      </c>
      <c r="C184" s="1">
        <v>1</v>
      </c>
      <c r="D184" s="1">
        <f>+IF(Tabla15[[#This Row],[NOMBRE DE LA CAUSA 2018]]=0,0,1)</f>
        <v>1</v>
      </c>
      <c r="E184" s="1">
        <f>+E183+Tabla15[[#This Row],[NOMBRE DE LA CAUSA 2019]]</f>
        <v>182</v>
      </c>
      <c r="F184" s="1">
        <f>+Tabla15[[#This Row],[0]]*Tabla15[[#This Row],[NOMBRE DE LA CAUSA 2019]]</f>
        <v>182</v>
      </c>
      <c r="G184" s="6" t="s">
        <v>17</v>
      </c>
      <c r="J184" s="1" t="s">
        <v>18</v>
      </c>
      <c r="K184" s="1" t="s">
        <v>19</v>
      </c>
      <c r="L184" s="6" t="s">
        <v>393</v>
      </c>
      <c r="M184" s="5">
        <v>773</v>
      </c>
      <c r="N184" s="1" t="str">
        <f>+Tabla15[[#This Row],[NOMBRE DE LA CAUSA 2017]]</f>
        <v>ILEGALIDAD DEL ACTO ADMINISTRATIVO QUE IMPONE SANCION A LOS USUARIOS DE SERVICIOS PUBLICOS DOMICILIARIOS</v>
      </c>
    </row>
    <row r="185" spans="1:14" ht="15" customHeight="1">
      <c r="A185" s="1">
        <f>+Tabla15[[#This Row],[1]]</f>
        <v>183</v>
      </c>
      <c r="B185" s="6" t="s">
        <v>21</v>
      </c>
      <c r="C185" s="1">
        <v>1</v>
      </c>
      <c r="D185" s="1">
        <f>+IF(Tabla15[[#This Row],[NOMBRE DE LA CAUSA 2018]]=0,0,1)</f>
        <v>1</v>
      </c>
      <c r="E185" s="1">
        <f>+E184+Tabla15[[#This Row],[NOMBRE DE LA CAUSA 2019]]</f>
        <v>183</v>
      </c>
      <c r="F185" s="1">
        <f>+Tabla15[[#This Row],[0]]*Tabla15[[#This Row],[NOMBRE DE LA CAUSA 2019]]</f>
        <v>183</v>
      </c>
      <c r="G185" s="6" t="s">
        <v>17</v>
      </c>
      <c r="J185" s="1" t="s">
        <v>18</v>
      </c>
      <c r="K185" s="1" t="s">
        <v>19</v>
      </c>
      <c r="L185" s="6" t="s">
        <v>22</v>
      </c>
      <c r="M185" s="5">
        <v>4</v>
      </c>
      <c r="N185" s="1" t="str">
        <f>+Tabla15[[#This Row],[NOMBRE DE LA CAUSA 2017]]</f>
        <v>ILEGALIDAD DEL ACTO ADMINISTRATIVO QUE IMPONE SANCION DISCIPLINARIA</v>
      </c>
    </row>
    <row r="186" spans="1:14" ht="15" customHeight="1">
      <c r="A186" s="1">
        <f>+Tabla15[[#This Row],[1]]</f>
        <v>184</v>
      </c>
      <c r="B186" s="6" t="s">
        <v>282</v>
      </c>
      <c r="C186" s="1">
        <v>1</v>
      </c>
      <c r="D186" s="1">
        <f>+IF(Tabla15[[#This Row],[NOMBRE DE LA CAUSA 2018]]=0,0,1)</f>
        <v>1</v>
      </c>
      <c r="E186" s="1">
        <f>+E185+Tabla15[[#This Row],[NOMBRE DE LA CAUSA 2019]]</f>
        <v>184</v>
      </c>
      <c r="F186" s="1">
        <f>+Tabla15[[#This Row],[0]]*Tabla15[[#This Row],[NOMBRE DE LA CAUSA 2019]]</f>
        <v>184</v>
      </c>
      <c r="G186" s="6" t="s">
        <v>17</v>
      </c>
      <c r="J186" s="1" t="s">
        <v>18</v>
      </c>
      <c r="K186" s="1" t="s">
        <v>19</v>
      </c>
      <c r="L186" s="6" t="s">
        <v>283</v>
      </c>
      <c r="M186" s="5">
        <v>450</v>
      </c>
      <c r="N186" s="1" t="str">
        <f>+Tabla15[[#This Row],[NOMBRE DE LA CAUSA 2017]]</f>
        <v>ILEGALIDAD DEL ACTO ADMINISTRATIVO QUE IMPONE SANCION EN EJERCICIO DEL CONTROL FISCAL</v>
      </c>
    </row>
    <row r="187" spans="1:14" ht="15" customHeight="1">
      <c r="A187" s="1">
        <f>+Tabla15[[#This Row],[1]]</f>
        <v>185</v>
      </c>
      <c r="B187" s="6" t="s">
        <v>612</v>
      </c>
      <c r="C187" s="1">
        <v>1</v>
      </c>
      <c r="D187" s="1">
        <f>+IF(Tabla15[[#This Row],[NOMBRE DE LA CAUSA 2018]]=0,0,1)</f>
        <v>1</v>
      </c>
      <c r="E187" s="1">
        <f>+E186+Tabla15[[#This Row],[NOMBRE DE LA CAUSA 2019]]</f>
        <v>185</v>
      </c>
      <c r="F187" s="1">
        <f>+Tabla15[[#This Row],[0]]*Tabla15[[#This Row],[NOMBRE DE LA CAUSA 2019]]</f>
        <v>185</v>
      </c>
      <c r="G187" s="6" t="s">
        <v>17</v>
      </c>
      <c r="I187" s="6" t="s">
        <v>473</v>
      </c>
      <c r="J187" s="1" t="s">
        <v>18</v>
      </c>
      <c r="K187" s="1" t="s">
        <v>19</v>
      </c>
      <c r="L187" s="6" t="s">
        <v>613</v>
      </c>
      <c r="M187" s="5">
        <v>1929</v>
      </c>
      <c r="N187" s="1" t="str">
        <f>+Tabla15[[#This Row],[NOMBRE DE LA CAUSA 2017]]</f>
        <v>ILEGALIDAD DEL ACTO ADMINISTRATIVO QUE IMPONE SANCION POR DECLARACION DE INSOLVENCIA</v>
      </c>
    </row>
    <row r="188" spans="1:14" ht="15" customHeight="1">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6" t="s">
        <v>17</v>
      </c>
      <c r="I188" s="6" t="s">
        <v>473</v>
      </c>
      <c r="J188" s="1" t="s">
        <v>18</v>
      </c>
      <c r="K188" s="1" t="s">
        <v>19</v>
      </c>
      <c r="L188" s="6" t="s">
        <v>611</v>
      </c>
      <c r="M188" s="5">
        <v>1928</v>
      </c>
      <c r="N188" s="1" t="str">
        <f>+Tabla15[[#This Row],[NOMBRE DE LA CAUSA 2017]]</f>
        <v>ILEGALIDAD DEL ACTO ADMINISTRATIVO QUE IMPONE SANCION POR DECLARACION DE PROVEEDOR FICTICIO O INSOLVENTE</v>
      </c>
    </row>
    <row r="189" spans="1:14" ht="15" customHeight="1">
      <c r="A189" s="1">
        <f>+Tabla15[[#This Row],[1]]</f>
        <v>187</v>
      </c>
      <c r="B189" s="6" t="s">
        <v>608</v>
      </c>
      <c r="C189" s="1">
        <v>1</v>
      </c>
      <c r="D189" s="1">
        <f>+IF(Tabla15[[#This Row],[NOMBRE DE LA CAUSA 2018]]=0,0,1)</f>
        <v>1</v>
      </c>
      <c r="E189" s="1">
        <f>+E188+Tabla15[[#This Row],[NOMBRE DE LA CAUSA 2019]]</f>
        <v>187</v>
      </c>
      <c r="F189" s="1">
        <f>+Tabla15[[#This Row],[0]]*Tabla15[[#This Row],[NOMBRE DE LA CAUSA 2019]]</f>
        <v>187</v>
      </c>
      <c r="G189" s="6" t="s">
        <v>17</v>
      </c>
      <c r="I189" s="6" t="s">
        <v>473</v>
      </c>
      <c r="J189" s="1" t="s">
        <v>18</v>
      </c>
      <c r="K189" s="1" t="s">
        <v>19</v>
      </c>
      <c r="L189" s="6" t="s">
        <v>609</v>
      </c>
      <c r="M189" s="5">
        <v>1927</v>
      </c>
      <c r="N189" s="1" t="str">
        <f>+Tabla15[[#This Row],[NOMBRE DE LA CAUSA 2017]]</f>
        <v>ILEGALIDAD DEL ACTO ADMINISTRATIVO QUE IMPONE SANCION POR DEVOLUCION O COMPENSACION IMPROCEDENTE</v>
      </c>
    </row>
    <row r="190" spans="1:14" ht="15" customHeight="1">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6" t="s">
        <v>17</v>
      </c>
      <c r="I190" s="6" t="s">
        <v>473</v>
      </c>
      <c r="J190" s="1" t="s">
        <v>18</v>
      </c>
      <c r="K190" s="1" t="s">
        <v>19</v>
      </c>
      <c r="L190" s="6" t="s">
        <v>605</v>
      </c>
      <c r="M190" s="5">
        <v>1925</v>
      </c>
      <c r="N190" s="1" t="str">
        <f>+Tabla15[[#This Row],[NOMBRE DE LA CAUSA 2017]]</f>
        <v>ILEGALIDAD DEL ACTO ADMINISTRATIVO QUE IMPONE SANCION POR EXTEMPORANEIDAD DE LA PRESENTACION DE INFORMACION EXOGENA</v>
      </c>
    </row>
    <row r="191" spans="1:14" ht="15" customHeight="1">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6" t="s">
        <v>17</v>
      </c>
      <c r="I191" s="6" t="s">
        <v>473</v>
      </c>
      <c r="J191" s="1" t="s">
        <v>18</v>
      </c>
      <c r="K191" s="1" t="s">
        <v>19</v>
      </c>
      <c r="L191" s="6" t="s">
        <v>591</v>
      </c>
      <c r="M191" s="5">
        <v>1918</v>
      </c>
      <c r="N191" s="1" t="str">
        <f>+Tabla15[[#This Row],[NOMBRE DE LA CAUSA 2017]]</f>
        <v>ILEGALIDAD DEL ACTO ADMINISTRATIVO QUE IMPONE SANCION POR EXTEMPORANEIDAD EN LA DECLARACION INFORMATIVA DE PRECIOS DE TRANSFERENCIA</v>
      </c>
    </row>
    <row r="192" spans="1:14" ht="15" customHeight="1">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6" t="s">
        <v>17</v>
      </c>
      <c r="I192" s="6" t="s">
        <v>473</v>
      </c>
      <c r="J192" s="1" t="s">
        <v>18</v>
      </c>
      <c r="K192" s="1" t="s">
        <v>19</v>
      </c>
      <c r="L192" s="6" t="s">
        <v>597</v>
      </c>
      <c r="M192" s="5">
        <v>1921</v>
      </c>
      <c r="N192" s="1" t="str">
        <f>+Tabla15[[#This Row],[NOMBRE DE LA CAUSA 2017]]</f>
        <v>ILEGALIDAD DEL ACTO ADMINISTRATIVO QUE IMPONE SANCION POR EXTEMPORANEIDAD EN LA DOCUMENTACION COMPROBATORIA DE PRECIOS DE TRANSFERENCIA</v>
      </c>
    </row>
    <row r="193" spans="1:14" ht="15" customHeight="1">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6" t="s">
        <v>17</v>
      </c>
      <c r="I193" s="6" t="s">
        <v>473</v>
      </c>
      <c r="J193" s="1" t="s">
        <v>18</v>
      </c>
      <c r="K193" s="1" t="s">
        <v>19</v>
      </c>
      <c r="L193" s="6" t="s">
        <v>615</v>
      </c>
      <c r="M193" s="5">
        <v>1930</v>
      </c>
      <c r="N193" s="1" t="str">
        <f>+Tabla15[[#This Row],[NOMBRE DE LA CAUSA 2017]]</f>
        <v>ILEGALIDAD DEL ACTO ADMINISTRATIVO QUE IMPONE SANCION POR EXTEMPORANEIDAD EN LA INSCRIPCION EN EL REGISTRO NACIONAL DE VENDEDORES</v>
      </c>
    </row>
    <row r="194" spans="1:14" ht="15" customHeight="1">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6" t="s">
        <v>17</v>
      </c>
      <c r="H194" s="6"/>
      <c r="I194" s="6" t="s">
        <v>473</v>
      </c>
      <c r="J194" s="1" t="s">
        <v>18</v>
      </c>
      <c r="K194" s="1" t="s">
        <v>19</v>
      </c>
      <c r="L194" s="6" t="s">
        <v>648</v>
      </c>
      <c r="M194" s="5">
        <v>1949</v>
      </c>
      <c r="N194" s="1" t="str">
        <f>+Tabla15[[#This Row],[NOMBRE DE LA CAUSA 2017]]</f>
        <v>ILEGALIDAD DEL ACTO ADMINISTRATIVO QUE IMPONE SANCION POR FALTA ADUANERA DE LOS AGENTES DE ADUANAS</v>
      </c>
    </row>
    <row r="195" spans="1:14" ht="15" customHeight="1">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6" t="s">
        <v>17</v>
      </c>
      <c r="H195" s="6"/>
      <c r="I195" s="6" t="s">
        <v>473</v>
      </c>
      <c r="J195" s="1" t="s">
        <v>18</v>
      </c>
      <c r="K195" s="1" t="s">
        <v>19</v>
      </c>
      <c r="L195" s="6" t="s">
        <v>662</v>
      </c>
      <c r="M195" s="5">
        <v>1956</v>
      </c>
      <c r="N195" s="1" t="str">
        <f>+Tabla15[[#This Row],[NOMBRE DE LA CAUSA 2017]]</f>
        <v>ILEGALIDAD DEL ACTO ADMINISTRATIVO QUE IMPONE SANCION POR FALTA ADUANERA DE LOS AGENTES DE CARGA INTERNACIONAL</v>
      </c>
    </row>
    <row r="196" spans="1:14" ht="15" customHeight="1">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6" t="s">
        <v>17</v>
      </c>
      <c r="H196" s="6"/>
      <c r="I196" s="6" t="s">
        <v>473</v>
      </c>
      <c r="J196" s="1" t="s">
        <v>18</v>
      </c>
      <c r="K196" s="1" t="s">
        <v>19</v>
      </c>
      <c r="L196" s="6" t="s">
        <v>644</v>
      </c>
      <c r="M196" s="5">
        <v>1946</v>
      </c>
      <c r="N196" s="1" t="str">
        <f>+Tabla15[[#This Row],[NOMBRE DE LA CAUSA 2017]]</f>
        <v>ILEGALIDAD DEL ACTO ADMINISTRATIVO QUE IMPONE SANCION POR FALTA ADUANERA DE LOS DECLARANTES EN EL REGIMEN DE EXPORTACION</v>
      </c>
    </row>
    <row r="197" spans="1:14" ht="15" customHeight="1">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6" t="s">
        <v>17</v>
      </c>
      <c r="H197" s="6"/>
      <c r="I197" s="6" t="s">
        <v>473</v>
      </c>
      <c r="J197" s="1" t="s">
        <v>18</v>
      </c>
      <c r="K197" s="1" t="s">
        <v>19</v>
      </c>
      <c r="L197" s="6" t="s">
        <v>642</v>
      </c>
      <c r="M197" s="5">
        <v>1945</v>
      </c>
      <c r="N197" s="1" t="str">
        <f>+Tabla15[[#This Row],[NOMBRE DE LA CAUSA 2017]]</f>
        <v>ILEGALIDAD DEL ACTO ADMINISTRATIVO QUE IMPONE SANCION POR FALTA ADUANERA DE LOS DECLARANTES EN EL REGIMEN DE IMPORTACION</v>
      </c>
    </row>
    <row r="198" spans="1:14" ht="15" customHeight="1">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6" t="s">
        <v>17</v>
      </c>
      <c r="H198" s="6"/>
      <c r="I198" s="6" t="s">
        <v>473</v>
      </c>
      <c r="J198" s="1" t="s">
        <v>18</v>
      </c>
      <c r="K198" s="1" t="s">
        <v>19</v>
      </c>
      <c r="L198" s="6" t="s">
        <v>646</v>
      </c>
      <c r="M198" s="5">
        <v>1947</v>
      </c>
      <c r="N198" s="1" t="str">
        <f>+Tabla15[[#This Row],[NOMBRE DE LA CAUSA 2017]]</f>
        <v>ILEGALIDAD DEL ACTO ADMINISTRATIVO QUE IMPONE SANCION POR FALTA ADUANERA DE LOS DECLARANTES EN EL REGIMEN DE TRANSITO ADUANERO</v>
      </c>
    </row>
    <row r="199" spans="1:14" ht="15" customHeight="1">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6" t="s">
        <v>17</v>
      </c>
      <c r="H199" s="6"/>
      <c r="I199" s="6" t="s">
        <v>473</v>
      </c>
      <c r="J199" s="1" t="s">
        <v>18</v>
      </c>
      <c r="K199" s="1" t="s">
        <v>19</v>
      </c>
      <c r="L199" s="6" t="s">
        <v>656</v>
      </c>
      <c r="M199" s="5">
        <v>1953</v>
      </c>
      <c r="N199" s="1" t="str">
        <f>+Tabla15[[#This Row],[NOMBRE DE LA CAUSA 2017]]</f>
        <v>ILEGALIDAD DEL ACTO ADMINISTRATIVO QUE IMPONE SANCION POR FALTA ADUANERA DE LOS DEPOSITOS PUBLICOS Y PRIVADOS</v>
      </c>
    </row>
    <row r="200" spans="1:14" ht="15" customHeight="1">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6" t="s">
        <v>17</v>
      </c>
      <c r="H200" s="6"/>
      <c r="I200" s="6" t="s">
        <v>473</v>
      </c>
      <c r="J200" s="1" t="s">
        <v>18</v>
      </c>
      <c r="K200" s="1" t="s">
        <v>19</v>
      </c>
      <c r="L200" s="6" t="s">
        <v>658</v>
      </c>
      <c r="M200" s="5">
        <v>1954</v>
      </c>
      <c r="N200" s="1" t="str">
        <f>+Tabla15[[#This Row],[NOMBRE DE LA CAUSA 2017]]</f>
        <v>ILEGALIDAD DEL ACTO ADMINISTRATIVO QUE IMPONE SANCION POR FALTA ADUANERA DE LOS INTERMEDIARIOS DE TRAFICO POSTAL Y ENVIOS URGENTES</v>
      </c>
    </row>
    <row r="201" spans="1:14" ht="15" customHeight="1">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6" t="s">
        <v>17</v>
      </c>
      <c r="H201" s="6"/>
      <c r="I201" s="6" t="s">
        <v>473</v>
      </c>
      <c r="J201" s="1" t="s">
        <v>18</v>
      </c>
      <c r="K201" s="1" t="s">
        <v>19</v>
      </c>
      <c r="L201" s="6" t="s">
        <v>660</v>
      </c>
      <c r="M201" s="5">
        <v>1955</v>
      </c>
      <c r="N201" s="1" t="str">
        <f>+Tabla15[[#This Row],[NOMBRE DE LA CAUSA 2017]]</f>
        <v>ILEGALIDAD DEL ACTO ADMINISTRATIVO QUE IMPONE SANCION POR FALTA ADUANERA DE LOS TRANSPORTADORES</v>
      </c>
    </row>
    <row r="202" spans="1:14" ht="15" customHeight="1">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6" t="s">
        <v>17</v>
      </c>
      <c r="H202" s="6"/>
      <c r="I202" s="6" t="s">
        <v>473</v>
      </c>
      <c r="J202" s="1" t="s">
        <v>18</v>
      </c>
      <c r="K202" s="1" t="s">
        <v>19</v>
      </c>
      <c r="L202" s="6" t="s">
        <v>650</v>
      </c>
      <c r="M202" s="5">
        <v>1950</v>
      </c>
      <c r="N202" s="1" t="str">
        <f>+Tabla15[[#This Row],[NOMBRE DE LA CAUSA 2017]]</f>
        <v>ILEGALIDAD DEL ACTO ADMINISTRATIVO QUE IMPONE SANCION POR FALTA ADUANERA DE LOS USUARIOS ADUANEROS PERMANENTES</v>
      </c>
    </row>
    <row r="203" spans="1:14" ht="15" customHeight="1">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6" t="s">
        <v>17</v>
      </c>
      <c r="H203" s="6"/>
      <c r="I203" s="6" t="s">
        <v>473</v>
      </c>
      <c r="J203" s="1" t="s">
        <v>18</v>
      </c>
      <c r="K203" s="1" t="s">
        <v>19</v>
      </c>
      <c r="L203" s="6" t="s">
        <v>654</v>
      </c>
      <c r="M203" s="5">
        <v>1952</v>
      </c>
      <c r="N203" s="1" t="str">
        <f>+Tabla15[[#This Row],[NOMBRE DE LA CAUSA 2017]]</f>
        <v>ILEGALIDAD DEL ACTO ADMINISTRATIVO QUE IMPONE SANCION POR FALTA ADUANERA DE LOS USUARIOS INDUSTRIALES Y COMERCIALES DE ZONA FRANCA</v>
      </c>
    </row>
    <row r="204" spans="1:14" ht="15" customHeight="1">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6" t="s">
        <v>17</v>
      </c>
      <c r="H204" s="6"/>
      <c r="I204" s="6" t="s">
        <v>473</v>
      </c>
      <c r="J204" s="1" t="s">
        <v>18</v>
      </c>
      <c r="K204" s="1" t="s">
        <v>19</v>
      </c>
      <c r="L204" s="6" t="s">
        <v>652</v>
      </c>
      <c r="M204" s="5">
        <v>1951</v>
      </c>
      <c r="N204" s="1" t="str">
        <f>+Tabla15[[#This Row],[NOMBRE DE LA CAUSA 2017]]</f>
        <v>ILEGALIDAD DEL ACTO ADMINISTRATIVO QUE IMPONE SANCION POR FALTA ADUANERA DE LOS USUARIOS OPERADORES DE ZONA FRANCA</v>
      </c>
    </row>
    <row r="205" spans="1:14" ht="15" customHeight="1">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6" t="s">
        <v>17</v>
      </c>
      <c r="H205" s="6"/>
      <c r="I205" s="6" t="s">
        <v>473</v>
      </c>
      <c r="J205" s="1" t="s">
        <v>18</v>
      </c>
      <c r="K205" s="1" t="s">
        <v>19</v>
      </c>
      <c r="L205" s="6" t="s">
        <v>664</v>
      </c>
      <c r="M205" s="5">
        <v>1957</v>
      </c>
      <c r="N205" s="1" t="str">
        <f>+Tabla15[[#This Row],[NOMBRE DE LA CAUSA 2017]]</f>
        <v>ILEGALIDAD DEL ACTO ADMINISTRATIVO QUE IMPONE SANCION POR FALTA ADUANERA EN MATERIA DE VALORACION DE MERCANCIAS</v>
      </c>
    </row>
    <row r="206" spans="1:14" ht="15" customHeight="1">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6" t="s">
        <v>17</v>
      </c>
      <c r="I206" s="6" t="s">
        <v>473</v>
      </c>
      <c r="J206" s="1" t="s">
        <v>18</v>
      </c>
      <c r="K206" s="1" t="s">
        <v>19</v>
      </c>
      <c r="L206" s="6" t="s">
        <v>593</v>
      </c>
      <c r="M206" s="5">
        <v>1919</v>
      </c>
      <c r="N206" s="1" t="str">
        <f>+Tabla15[[#This Row],[NOMBRE DE LA CAUSA 2017]]</f>
        <v>ILEGALIDAD DEL ACTO ADMINISTRATIVO QUE IMPONE SANCION POR INCONSISTENCIAS EN LA DECLARACION INFORMATIVA DE PRECIOS DE TRANSFERENCIA</v>
      </c>
    </row>
    <row r="207" spans="1:14" ht="15" customHeight="1">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6" t="s">
        <v>17</v>
      </c>
      <c r="I207" s="6" t="s">
        <v>473</v>
      </c>
      <c r="J207" s="1" t="s">
        <v>18</v>
      </c>
      <c r="K207" s="1" t="s">
        <v>19</v>
      </c>
      <c r="L207" s="6" t="s">
        <v>599</v>
      </c>
      <c r="M207" s="5">
        <v>1922</v>
      </c>
      <c r="N207" s="1" t="str">
        <f>+Tabla15[[#This Row],[NOMBRE DE LA CAUSA 2017]]</f>
        <v>ILEGALIDAD DEL ACTO ADMINISTRATIVO QUE IMPONE SANCION POR INCONSISTENCIAS EN LA DOCUMENTACION COMPROBATORIA DE PRECIOS DE TRANSFERENCIA</v>
      </c>
    </row>
    <row r="208" spans="1:14" ht="15" customHeight="1">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6" t="s">
        <v>17</v>
      </c>
      <c r="I208" s="6" t="s">
        <v>473</v>
      </c>
      <c r="J208" s="1" t="s">
        <v>18</v>
      </c>
      <c r="K208" s="1" t="s">
        <v>19</v>
      </c>
      <c r="L208" s="6" t="s">
        <v>607</v>
      </c>
      <c r="M208" s="5">
        <v>1926</v>
      </c>
      <c r="N208" s="1" t="str">
        <f>+Tabla15[[#This Row],[NOMBRE DE LA CAUSA 2017]]</f>
        <v>ILEGALIDAD DEL ACTO ADMINISTRATIVO QUE IMPONE SANCION POR INCONSISTENCIAS EN LA PRESENTACION DE INFORMACION EXOGENA</v>
      </c>
    </row>
    <row r="209" spans="1:14" ht="15" customHeight="1">
      <c r="A209" s="1">
        <f>+Tabla15[[#This Row],[1]]</f>
        <v>207</v>
      </c>
      <c r="B209" s="6" t="s">
        <v>1407</v>
      </c>
      <c r="C209" s="1">
        <v>1</v>
      </c>
      <c r="D209" s="1">
        <f>+IF(Tabla15[[#This Row],[NOMBRE DE LA CAUSA 2018]]=0,0,1)</f>
        <v>1</v>
      </c>
      <c r="E209" s="1">
        <f>+E208+Tabla15[[#This Row],[NOMBRE DE LA CAUSA 2019]]</f>
        <v>207</v>
      </c>
      <c r="F209" s="1">
        <f>+Tabla15[[#This Row],[0]]*Tabla15[[#This Row],[NOMBRE DE LA CAUSA 2019]]</f>
        <v>207</v>
      </c>
      <c r="G209" s="1" t="s">
        <v>746</v>
      </c>
      <c r="I209" s="6" t="s">
        <v>473</v>
      </c>
      <c r="K209" s="6" t="s">
        <v>19</v>
      </c>
      <c r="L209" s="6" t="s">
        <v>1408</v>
      </c>
      <c r="M209" s="36">
        <v>2321</v>
      </c>
      <c r="N209" s="1" t="str">
        <f>+Tabla15[[#This Row],[NOMBRE DE LA CAUSA 2017]]</f>
        <v>ILEGALIDAD DEL ACTO ADMINISTRATIVO QUE IMPONE SANCION POR INDEBIDA CANALIZACION DE DIVISAS</v>
      </c>
    </row>
    <row r="210" spans="1:14" ht="15" customHeight="1">
      <c r="A210" s="1">
        <f>+Tabla15[[#This Row],[1]]</f>
        <v>208</v>
      </c>
      <c r="B210" s="6" t="s">
        <v>532</v>
      </c>
      <c r="C210" s="1">
        <v>1</v>
      </c>
      <c r="D210" s="1">
        <f>+IF(Tabla15[[#This Row],[NOMBRE DE LA CAUSA 2018]]=0,0,1)</f>
        <v>1</v>
      </c>
      <c r="E210" s="1">
        <f>+E209+Tabla15[[#This Row],[NOMBRE DE LA CAUSA 2019]]</f>
        <v>208</v>
      </c>
      <c r="F210" s="1">
        <f>+Tabla15[[#This Row],[0]]*Tabla15[[#This Row],[NOMBRE DE LA CAUSA 2019]]</f>
        <v>208</v>
      </c>
      <c r="G210" s="6" t="s">
        <v>17</v>
      </c>
      <c r="J210" s="1" t="s">
        <v>18</v>
      </c>
      <c r="K210" s="1" t="s">
        <v>19</v>
      </c>
      <c r="L210" s="6" t="s">
        <v>533</v>
      </c>
      <c r="M210" s="5">
        <v>1885</v>
      </c>
      <c r="N210" s="1" t="str">
        <f>+Tabla15[[#This Row],[NOMBRE DE LA CAUSA 2017]]</f>
        <v>ILEGALIDAD DEL ACTO ADMINISTRATIVO QUE IMPONE SANCION POR INFRACCION DE TRANSITO</v>
      </c>
    </row>
    <row r="211" spans="1:14" ht="15" customHeight="1">
      <c r="A211" s="1">
        <f>+Tabla15[[#This Row],[1]]</f>
        <v>209</v>
      </c>
      <c r="B211" s="6" t="s">
        <v>1415</v>
      </c>
      <c r="C211" s="1">
        <v>1</v>
      </c>
      <c r="D211" s="1">
        <f>+IF(Tabla15[[#This Row],[NOMBRE DE LA CAUSA 2018]]=0,0,1)</f>
        <v>1</v>
      </c>
      <c r="E211" s="1">
        <f>+E210+Tabla15[[#This Row],[NOMBRE DE LA CAUSA 2019]]</f>
        <v>209</v>
      </c>
      <c r="F211" s="1">
        <f>+Tabla15[[#This Row],[0]]*Tabla15[[#This Row],[NOMBRE DE LA CAUSA 2019]]</f>
        <v>209</v>
      </c>
      <c r="G211" s="1" t="s">
        <v>746</v>
      </c>
      <c r="I211" s="6" t="s">
        <v>473</v>
      </c>
      <c r="K211" s="6" t="s">
        <v>19</v>
      </c>
      <c r="L211" s="6" t="s">
        <v>1416</v>
      </c>
      <c r="M211" s="36">
        <v>2325</v>
      </c>
      <c r="N211" s="1" t="str">
        <f>+Tabla15[[#This Row],[NOMBRE DE LA CAUSA 2017]]</f>
        <v>ILEGALIDAD DEL ACTO ADMINISTRATIVO QUE IMPONE SANCION POR INFRACCIONES CAMBIARIAS</v>
      </c>
    </row>
    <row r="212" spans="1:14" ht="15" customHeight="1">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6" t="s">
        <v>17</v>
      </c>
      <c r="I212" s="6" t="s">
        <v>473</v>
      </c>
      <c r="J212" s="1" t="s">
        <v>18</v>
      </c>
      <c r="K212" s="1" t="s">
        <v>19</v>
      </c>
      <c r="L212" s="6" t="s">
        <v>603</v>
      </c>
      <c r="M212" s="5">
        <v>1924</v>
      </c>
      <c r="N212" s="1" t="str">
        <f>+Tabla15[[#This Row],[NOMBRE DE LA CAUSA 2017]]</f>
        <v>ILEGALIDAD DEL ACTO ADMINISTRATIVO QUE IMPONE SANCION POR LA NO PRESENTACION DE INFORMACION EXOGENA</v>
      </c>
    </row>
    <row r="213" spans="1:14" ht="15" customHeight="1">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6" t="s">
        <v>17</v>
      </c>
      <c r="I213" s="6" t="s">
        <v>473</v>
      </c>
      <c r="J213" s="1" t="s">
        <v>18</v>
      </c>
      <c r="K213" s="1" t="s">
        <v>19</v>
      </c>
      <c r="L213" s="6" t="s">
        <v>595</v>
      </c>
      <c r="M213" s="5">
        <v>1920</v>
      </c>
      <c r="N213" s="1" t="str">
        <f>+Tabla15[[#This Row],[NOMBRE DE LA CAUSA 2017]]</f>
        <v>ILEGALIDAD DEL ACTO ADMINISTRATIVO QUE IMPONE SANCION POR LA NO PRESENTACION DE LA DECLARACION INFORMATIVA DE PRECIOS DE TRANSFERENCIA</v>
      </c>
    </row>
    <row r="214" spans="1:14" ht="15" customHeight="1">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6" t="s">
        <v>17</v>
      </c>
      <c r="I214" s="6" t="s">
        <v>473</v>
      </c>
      <c r="J214" s="1" t="s">
        <v>18</v>
      </c>
      <c r="K214" s="1" t="s">
        <v>19</v>
      </c>
      <c r="L214" s="6" t="s">
        <v>601</v>
      </c>
      <c r="M214" s="5">
        <v>1923</v>
      </c>
      <c r="N214" s="1" t="str">
        <f>+Tabla15[[#This Row],[NOMBRE DE LA CAUSA 2017]]</f>
        <v>ILEGALIDAD DEL ACTO ADMINISTRATIVO QUE IMPONE SANCION POR LA NO PRESENTACION DE LA DOCUMENTACION COMPROBATORIA DE PRECIOS DE TRANSFERENCIA</v>
      </c>
    </row>
    <row r="215" spans="1:14" ht="15" customHeight="1">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6" t="s">
        <v>17</v>
      </c>
      <c r="J215" s="1" t="s">
        <v>18</v>
      </c>
      <c r="K215" s="1" t="s">
        <v>19</v>
      </c>
      <c r="L215" s="6" t="s">
        <v>617</v>
      </c>
      <c r="M215" s="5">
        <v>1931</v>
      </c>
      <c r="N215" s="1" t="str">
        <f>+Tabla15[[#This Row],[NOMBRE DE LA CAUSA 2017]]</f>
        <v>ILEGALIDAD DEL ACTO ADMINISTRATIVO QUE IMPONE SANCION POR LA OMISION EN LA EXPEDICION DE CERTIFICADOS</v>
      </c>
    </row>
    <row r="216" spans="1:14" ht="15" customHeight="1">
      <c r="A216" s="1">
        <f>+Tabla15[[#This Row],[1]]</f>
        <v>214</v>
      </c>
      <c r="B216" s="6" t="s">
        <v>1409</v>
      </c>
      <c r="C216" s="1">
        <v>1</v>
      </c>
      <c r="D216" s="1">
        <f>+IF(Tabla15[[#This Row],[NOMBRE DE LA CAUSA 2018]]=0,0,1)</f>
        <v>1</v>
      </c>
      <c r="E216" s="1">
        <f>+E215+Tabla15[[#This Row],[NOMBRE DE LA CAUSA 2019]]</f>
        <v>214</v>
      </c>
      <c r="F216" s="1">
        <f>+Tabla15[[#This Row],[0]]*Tabla15[[#This Row],[NOMBRE DE LA CAUSA 2019]]</f>
        <v>214</v>
      </c>
      <c r="G216" s="1" t="s">
        <v>746</v>
      </c>
      <c r="I216" s="6" t="s">
        <v>473</v>
      </c>
      <c r="K216" s="6" t="s">
        <v>19</v>
      </c>
      <c r="L216" s="6" t="s">
        <v>1410</v>
      </c>
      <c r="M216" s="36">
        <v>2322</v>
      </c>
      <c r="N216" s="1" t="str">
        <f>+Tabla15[[#This Row],[NOMBRE DE LA CAUSA 2017]]</f>
        <v>ILEGALIDAD DEL ACTO ADMINISTRATIVO QUE IMPONE SANCION POR NO CANALIZACION DE DIVISAS</v>
      </c>
    </row>
    <row r="217" spans="1:14" ht="15" customHeight="1">
      <c r="A217" s="1">
        <f>+Tabla15[[#This Row],[1]]</f>
        <v>215</v>
      </c>
      <c r="B217" s="6" t="s">
        <v>462</v>
      </c>
      <c r="C217" s="1">
        <v>1</v>
      </c>
      <c r="D217" s="1">
        <f>+IF(Tabla15[[#This Row],[NOMBRE DE LA CAUSA 2018]]=0,0,1)</f>
        <v>1</v>
      </c>
      <c r="E217" s="1">
        <f>+E216+Tabla15[[#This Row],[NOMBRE DE LA CAUSA 2019]]</f>
        <v>215</v>
      </c>
      <c r="F217" s="1">
        <f>+Tabla15[[#This Row],[0]]*Tabla15[[#This Row],[NOMBRE DE LA CAUSA 2019]]</f>
        <v>215</v>
      </c>
      <c r="G217" s="6" t="s">
        <v>17</v>
      </c>
      <c r="J217" s="1" t="s">
        <v>18</v>
      </c>
      <c r="K217" s="1" t="s">
        <v>19</v>
      </c>
      <c r="L217" s="6" t="s">
        <v>463</v>
      </c>
      <c r="M217" s="5">
        <v>825</v>
      </c>
      <c r="N217" s="1" t="str">
        <f>+Tabla15[[#This Row],[NOMBRE DE LA CAUSA 2017]]</f>
        <v>ILEGALIDAD DEL ACTO ADMINISTRATIVO QUE IMPONE SANCION POR NO PAGO DE APORTES PARAFISCALES</v>
      </c>
    </row>
    <row r="218" spans="1:14" ht="15" customHeight="1">
      <c r="A218" s="1">
        <f>+Tabla15[[#This Row],[1]]</f>
        <v>216</v>
      </c>
      <c r="B218" s="6" t="s">
        <v>1431</v>
      </c>
      <c r="C218" s="1">
        <v>1</v>
      </c>
      <c r="D218" s="1">
        <f>+IF(Tabla15[[#This Row],[NOMBRE DE LA CAUSA 2018]]=0,0,1)</f>
        <v>1</v>
      </c>
      <c r="E218" s="1">
        <f>+E217+Tabla15[[#This Row],[NOMBRE DE LA CAUSA 2019]]</f>
        <v>216</v>
      </c>
      <c r="F218" s="1">
        <f>+Tabla15[[#This Row],[0]]*Tabla15[[#This Row],[NOMBRE DE LA CAUSA 2019]]</f>
        <v>216</v>
      </c>
      <c r="G218" s="1" t="s">
        <v>746</v>
      </c>
      <c r="I218" s="6" t="s">
        <v>473</v>
      </c>
      <c r="K218" s="6" t="s">
        <v>19</v>
      </c>
      <c r="L218" s="6" t="s">
        <v>1432</v>
      </c>
      <c r="M218" s="36">
        <v>2333</v>
      </c>
      <c r="N218" s="1" t="str">
        <f>+Tabla15[[#This Row],[NOMBRE DE LA CAUSA 2017]]</f>
        <v>ILEGALIDAD DEL ACTO ADMINISTRATIVO QUE IMPONE SANCION POR NO PRESENTAR DECLARACION TRIBUTARIA</v>
      </c>
    </row>
    <row r="219" spans="1:14" ht="15" customHeight="1">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6" t="s">
        <v>17</v>
      </c>
      <c r="I219" s="6" t="s">
        <v>473</v>
      </c>
      <c r="J219" s="1" t="s">
        <v>18</v>
      </c>
      <c r="K219" s="1" t="s">
        <v>19</v>
      </c>
      <c r="L219" s="6" t="s">
        <v>585</v>
      </c>
      <c r="M219" s="5">
        <v>1914</v>
      </c>
      <c r="N219" s="1" t="str">
        <f>+Tabla15[[#This Row],[NOMBRE DE LA CAUSA 2017]]</f>
        <v>ILEGALIDAD DEL ACTO ADMINISTRATIVO QUE IMPONE SANCION POR OMISION EN LA OBLIGACION DE LLEVAR LIBROS DE CONTABILIDAD</v>
      </c>
    </row>
    <row r="220" spans="1:14" ht="15" customHeight="1">
      <c r="A220" s="1">
        <f>+Tabla15[[#This Row],[1]]</f>
        <v>218</v>
      </c>
      <c r="B220" s="9" t="s">
        <v>1413</v>
      </c>
      <c r="C220" s="1">
        <v>1</v>
      </c>
      <c r="D220" s="1">
        <f>+IF(Tabla15[[#This Row],[NOMBRE DE LA CAUSA 2018]]=0,0,1)</f>
        <v>1</v>
      </c>
      <c r="E220" s="1">
        <f>+E219+Tabla15[[#This Row],[NOMBRE DE LA CAUSA 2019]]</f>
        <v>218</v>
      </c>
      <c r="F220" s="1">
        <f>+Tabla15[[#This Row],[0]]*Tabla15[[#This Row],[NOMBRE DE LA CAUSA 2019]]</f>
        <v>218</v>
      </c>
      <c r="G220" s="1" t="s">
        <v>746</v>
      </c>
      <c r="I220" s="6" t="s">
        <v>473</v>
      </c>
      <c r="K220" s="6" t="s">
        <v>19</v>
      </c>
      <c r="L220" s="11" t="s">
        <v>1414</v>
      </c>
      <c r="M220" s="36">
        <v>2324</v>
      </c>
      <c r="N220" s="1" t="str">
        <f>+Tabla15[[#This Row],[NOMBRE DE LA CAUSA 2017]]</f>
        <v>ILEGALIDAD DEL ACTO ADMINISTRATIVO QUE IMPONE SANCION POR OPERACIONES DE MERCADO LIBRE</v>
      </c>
    </row>
    <row r="221" spans="1:14" ht="15" customHeight="1">
      <c r="A221" s="1">
        <f>+Tabla15[[#This Row],[1]]</f>
        <v>219</v>
      </c>
      <c r="B221" s="6" t="s">
        <v>446</v>
      </c>
      <c r="C221" s="1">
        <v>1</v>
      </c>
      <c r="D221" s="1">
        <f>+IF(Tabla15[[#This Row],[NOMBRE DE LA CAUSA 2018]]=0,0,1)</f>
        <v>1</v>
      </c>
      <c r="E221" s="1">
        <f>+E220+Tabla15[[#This Row],[NOMBRE DE LA CAUSA 2019]]</f>
        <v>219</v>
      </c>
      <c r="F221" s="1">
        <f>+Tabla15[[#This Row],[0]]*Tabla15[[#This Row],[NOMBRE DE LA CAUSA 2019]]</f>
        <v>219</v>
      </c>
      <c r="G221" s="6" t="s">
        <v>17</v>
      </c>
      <c r="J221" s="1" t="s">
        <v>18</v>
      </c>
      <c r="K221" s="1" t="s">
        <v>19</v>
      </c>
      <c r="L221" s="6" t="s">
        <v>447</v>
      </c>
      <c r="M221" s="5">
        <v>813</v>
      </c>
      <c r="N221" s="1" t="str">
        <f>+Tabla15[[#This Row],[NOMBRE DE LA CAUSA 2017]]</f>
        <v>ILEGALIDAD DEL ACTO ADMINISTRATIVO QUE IMPONE SANCION POR PRACTICA RESTRICTIVA DE LA COMPETENCIA</v>
      </c>
    </row>
    <row r="222" spans="1:14" ht="15" customHeight="1">
      <c r="A222" s="1">
        <f>+Tabla15[[#This Row],[1]]</f>
        <v>220</v>
      </c>
      <c r="B222" s="6" t="s">
        <v>729</v>
      </c>
      <c r="C222" s="1">
        <v>1</v>
      </c>
      <c r="D222" s="1">
        <f>+IF(Tabla15[[#This Row],[NOMBRE DE LA CAUSA 2018]]=0,0,1)</f>
        <v>1</v>
      </c>
      <c r="E222" s="1">
        <f>+E221+Tabla15[[#This Row],[NOMBRE DE LA CAUSA 2019]]</f>
        <v>220</v>
      </c>
      <c r="F222" s="1">
        <f>+Tabla15[[#This Row],[0]]*Tabla15[[#This Row],[NOMBRE DE LA CAUSA 2019]]</f>
        <v>220</v>
      </c>
      <c r="G222" s="6" t="s">
        <v>17</v>
      </c>
      <c r="J222" s="1" t="s">
        <v>18</v>
      </c>
      <c r="K222" s="1" t="s">
        <v>19</v>
      </c>
      <c r="L222" s="6" t="s">
        <v>730</v>
      </c>
      <c r="M222" s="5">
        <v>2009</v>
      </c>
      <c r="N222" s="1" t="str">
        <f>+Tabla15[[#This Row],[NOMBRE DE LA CAUSA 2017]]</f>
        <v>ILEGALIDAD DEL ACTO ADMINISTRATIVO QUE IMPONE SANCION POR VIOLACION DE NORMAS DE DERECHO LABORAL COLECTIVO</v>
      </c>
    </row>
    <row r="223" spans="1:14" ht="15" customHeight="1">
      <c r="A223" s="1">
        <f>+Tabla15[[#This Row],[1]]</f>
        <v>221</v>
      </c>
      <c r="B223" s="6" t="s">
        <v>727</v>
      </c>
      <c r="C223" s="1">
        <v>1</v>
      </c>
      <c r="D223" s="1">
        <f>+IF(Tabla15[[#This Row],[NOMBRE DE LA CAUSA 2018]]=0,0,1)</f>
        <v>1</v>
      </c>
      <c r="E223" s="1">
        <f>+E222+Tabla15[[#This Row],[NOMBRE DE LA CAUSA 2019]]</f>
        <v>221</v>
      </c>
      <c r="F223" s="1">
        <f>+Tabla15[[#This Row],[0]]*Tabla15[[#This Row],[NOMBRE DE LA CAUSA 2019]]</f>
        <v>221</v>
      </c>
      <c r="G223" s="6" t="s">
        <v>17</v>
      </c>
      <c r="J223" s="1" t="s">
        <v>18</v>
      </c>
      <c r="K223" s="1" t="s">
        <v>19</v>
      </c>
      <c r="L223" s="6" t="s">
        <v>728</v>
      </c>
      <c r="M223" s="5">
        <v>2008</v>
      </c>
      <c r="N223" s="1" t="str">
        <f>+Tabla15[[#This Row],[NOMBRE DE LA CAUSA 2017]]</f>
        <v>ILEGALIDAD DEL ACTO ADMINISTRATIVO QUE IMPONE SANCION POR VIOLACION DE NORMAS DE DERECHO LABORAL INDIVIDUAL</v>
      </c>
    </row>
    <row r="224" spans="1:14" ht="15" customHeight="1">
      <c r="A224" s="1">
        <f>+Tabla15[[#This Row],[1]]</f>
        <v>222</v>
      </c>
      <c r="B224" s="6" t="s">
        <v>491</v>
      </c>
      <c r="C224" s="1">
        <v>1</v>
      </c>
      <c r="D224" s="1">
        <f>+IF(Tabla15[[#This Row],[NOMBRE DE LA CAUSA 2018]]=0,0,1)</f>
        <v>1</v>
      </c>
      <c r="E224" s="1">
        <f>+E223+Tabla15[[#This Row],[NOMBRE DE LA CAUSA 2019]]</f>
        <v>222</v>
      </c>
      <c r="F224" s="1">
        <f>+Tabla15[[#This Row],[0]]*Tabla15[[#This Row],[NOMBRE DE LA CAUSA 2019]]</f>
        <v>222</v>
      </c>
      <c r="G224" s="6" t="s">
        <v>17</v>
      </c>
      <c r="J224" s="1" t="s">
        <v>18</v>
      </c>
      <c r="K224" s="1" t="s">
        <v>19</v>
      </c>
      <c r="L224" s="6" t="s">
        <v>492</v>
      </c>
      <c r="M224" s="5">
        <v>840</v>
      </c>
      <c r="N224" s="1" t="str">
        <f>+Tabla15[[#This Row],[NOMBRE DE LA CAUSA 2017]]</f>
        <v>ILEGALIDAD DEL ACTO ADMINISTRATIVO QUE IMPONE SANCION POR VIOLACION DE NORMAS DE PROTECCION AMBIENTAL</v>
      </c>
    </row>
    <row r="225" spans="1:14" ht="15" customHeight="1">
      <c r="A225" s="1">
        <f>+Tabla15[[#This Row],[1]]</f>
        <v>223</v>
      </c>
      <c r="B225" s="6"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6" t="s">
        <v>732</v>
      </c>
      <c r="M225" s="5">
        <v>2011</v>
      </c>
      <c r="N225" s="1" t="str">
        <f>+Tabla15[[#This Row],[NOMBRE DE LA CAUSA 2017]]</f>
        <v>ILEGALIDAD DEL ACTO ADMINISTRATIVO QUE IMPONE SANCION POR VIOLACION DE NORMAS DEL SISTEMA DE SEGURIDAD SOCIAL INTEGRAL</v>
      </c>
    </row>
    <row r="226" spans="1:14" ht="15" customHeight="1">
      <c r="A226" s="1">
        <f>+Tabla15[[#This Row],[1]]</f>
        <v>224</v>
      </c>
      <c r="B226" s="6" t="s">
        <v>495</v>
      </c>
      <c r="C226" s="1">
        <v>1</v>
      </c>
      <c r="D226" s="1">
        <f>+IF(Tabla15[[#This Row],[NOMBRE DE LA CAUSA 2018]]=0,0,1)</f>
        <v>1</v>
      </c>
      <c r="E226" s="1">
        <f>+E225+Tabla15[[#This Row],[NOMBRE DE LA CAUSA 2019]]</f>
        <v>224</v>
      </c>
      <c r="F226" s="1">
        <f>+Tabla15[[#This Row],[0]]*Tabla15[[#This Row],[NOMBRE DE LA CAUSA 2019]]</f>
        <v>224</v>
      </c>
      <c r="G226" s="6" t="s">
        <v>17</v>
      </c>
      <c r="J226" s="1" t="s">
        <v>18</v>
      </c>
      <c r="K226" s="1" t="s">
        <v>19</v>
      </c>
      <c r="L226" s="6" t="s">
        <v>496</v>
      </c>
      <c r="M226" s="5">
        <v>843</v>
      </c>
      <c r="N226" s="1" t="str">
        <f>+Tabla15[[#This Row],[NOMBRE DE LA CAUSA 2017]]</f>
        <v>ILEGALIDAD DEL ACTO ADMINISTRATIVO QUE IMPONE SANCION POR VIOLACION DE NORMAS SOBRE CONTRATO DE APRENDIZAJE</v>
      </c>
    </row>
    <row r="227" spans="1:14" ht="15" customHeight="1">
      <c r="A227" s="1">
        <f>+Tabla15[[#This Row],[1]]</f>
        <v>225</v>
      </c>
      <c r="B227" s="6" t="s">
        <v>1411</v>
      </c>
      <c r="C227" s="1">
        <v>1</v>
      </c>
      <c r="D227" s="1">
        <f>+IF(Tabla15[[#This Row],[NOMBRE DE LA CAUSA 2018]]=0,0,1)</f>
        <v>1</v>
      </c>
      <c r="E227" s="1">
        <f>+E226+Tabla15[[#This Row],[NOMBRE DE LA CAUSA 2019]]</f>
        <v>225</v>
      </c>
      <c r="F227" s="1">
        <f>+Tabla15[[#This Row],[0]]*Tabla15[[#This Row],[NOMBRE DE LA CAUSA 2019]]</f>
        <v>225</v>
      </c>
      <c r="G227" s="1" t="s">
        <v>746</v>
      </c>
      <c r="I227" s="6" t="s">
        <v>473</v>
      </c>
      <c r="K227" s="6" t="s">
        <v>19</v>
      </c>
      <c r="L227" s="6" t="s">
        <v>1412</v>
      </c>
      <c r="M227" s="36">
        <v>2323</v>
      </c>
      <c r="N227" s="1" t="str">
        <f>+Tabla15[[#This Row],[NOMBRE DE LA CAUSA 2017]]</f>
        <v>ILEGALIDAD DEL ACTO ADMINISTRATIVO QUE IMPONE SANCION RELACIONADA CON CUENTAS DE COMPENSACION</v>
      </c>
    </row>
    <row r="228" spans="1:14" ht="15" customHeight="1">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6" t="s">
        <v>17</v>
      </c>
      <c r="J228" s="1" t="s">
        <v>18</v>
      </c>
      <c r="K228" s="31" t="s">
        <v>19</v>
      </c>
      <c r="L228" s="1" t="s">
        <v>744</v>
      </c>
      <c r="M228" s="5">
        <v>2024</v>
      </c>
      <c r="N228" s="1" t="str">
        <f>+Tabla15[[#This Row],[NOMBRE DE LA CAUSA 2017]]</f>
        <v>ILEGALIDAD DEL ACTO ADMINISTRATIVO QUE IMPONE SANCIONES DERIVADAS DE LA FACULTAD DE INSPECCION, VIGILANCIA Y CONTROL</v>
      </c>
    </row>
    <row r="229" spans="1:14" ht="15" customHeight="1">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5">
        <v>2048</v>
      </c>
      <c r="N229" s="1" t="str">
        <f>+Tabla15[[#This Row],[NOMBRE DE LA CAUSA 2017]]</f>
        <v>ILEGALIDAD DEL ACTO ADMINISTRATIVO QUE INTERPRETA UNILATERALMENTE EL CONTRATO</v>
      </c>
    </row>
    <row r="230" spans="1:14" ht="15" customHeight="1">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6" t="s">
        <v>17</v>
      </c>
      <c r="I230" s="6" t="s">
        <v>473</v>
      </c>
      <c r="J230" s="1" t="s">
        <v>18</v>
      </c>
      <c r="K230" s="1" t="s">
        <v>19</v>
      </c>
      <c r="L230" s="6" t="s">
        <v>474</v>
      </c>
      <c r="M230" s="5">
        <v>831</v>
      </c>
      <c r="N230" s="1" t="str">
        <f>+Tabla15[[#This Row],[NOMBRE DE LA CAUSA 2017]]</f>
        <v>ILEGALIDAD DEL ACTO ADMINISTRATIVO QUE LIBRA MANDAMIENTO DE PAGO</v>
      </c>
    </row>
    <row r="231" spans="1:14" ht="15" customHeight="1">
      <c r="A231" s="1">
        <f>+Tabla15[[#This Row],[1]]</f>
        <v>229</v>
      </c>
      <c r="B231" s="6" t="s">
        <v>1421</v>
      </c>
      <c r="C231" s="1">
        <v>1</v>
      </c>
      <c r="D231" s="1">
        <f>+IF(Tabla15[[#This Row],[NOMBRE DE LA CAUSA 2018]]=0,0,1)</f>
        <v>1</v>
      </c>
      <c r="E231" s="1">
        <f>+E230+Tabla15[[#This Row],[NOMBRE DE LA CAUSA 2019]]</f>
        <v>229</v>
      </c>
      <c r="F231" s="1">
        <f>+Tabla15[[#This Row],[0]]*Tabla15[[#This Row],[NOMBRE DE LA CAUSA 2019]]</f>
        <v>229</v>
      </c>
      <c r="G231" s="1" t="s">
        <v>746</v>
      </c>
      <c r="I231" s="6" t="s">
        <v>473</v>
      </c>
      <c r="K231" s="6" t="s">
        <v>19</v>
      </c>
      <c r="L231" s="6" t="s">
        <v>1422</v>
      </c>
      <c r="M231" s="36">
        <v>2328</v>
      </c>
      <c r="N231" s="1" t="str">
        <f>+Tabla15[[#This Row],[NOMBRE DE LA CAUSA 2017]]</f>
        <v>ILEGALIDAD DEL ACTO ADMINISTRATIVO QUE LIQUIDA IMPUESTO ARMAS, MUNICIONES Y EXPLOSIVOS</v>
      </c>
    </row>
    <row r="232" spans="1:14" ht="15" customHeight="1">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5">
        <v>539</v>
      </c>
      <c r="N232" s="1" t="str">
        <f>+Tabla15[[#This Row],[NOMBRE DE LA CAUSA 2017]]</f>
        <v>ILEGALIDAD DEL ACTO ADMINISTRATIVO QUE LIQUIDA LA PENSION - ACCION DE LESIVIDAD</v>
      </c>
    </row>
    <row r="233" spans="1:14" ht="15" customHeight="1">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5">
        <v>407</v>
      </c>
      <c r="N233" s="1" t="str">
        <f>+Tabla15[[#This Row],[NOMBRE DE LA CAUSA 2017]]</f>
        <v>ILEGALIDAD DEL ACTO ADMINISTRATIVO QUE LIQUIDA UN CONTRATO</v>
      </c>
    </row>
    <row r="234" spans="1:14" ht="15" customHeight="1">
      <c r="A234" s="1">
        <f>+Tabla15[[#This Row],[1]]</f>
        <v>232</v>
      </c>
      <c r="B234" s="6"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6" t="s">
        <v>19</v>
      </c>
      <c r="L234" s="6" t="s">
        <v>1359</v>
      </c>
      <c r="M234" s="5">
        <v>2298</v>
      </c>
      <c r="N234" s="1" t="str">
        <f>+Tabla15[[#This Row],[NOMBRE DE LA CAUSA 2017]]</f>
        <v>ILEGALIDAD DEL ACTO ADMINISTRATIVO QUE LIQUIDA UN IMPUESTO</v>
      </c>
    </row>
    <row r="235" spans="1:14" ht="15" customHeight="1">
      <c r="A235" s="1">
        <f>+Tabla15[[#This Row],[1]]</f>
        <v>233</v>
      </c>
      <c r="B235" s="6" t="s">
        <v>1423</v>
      </c>
      <c r="C235" s="1">
        <v>1</v>
      </c>
      <c r="D235" s="1">
        <f>+IF(Tabla15[[#This Row],[NOMBRE DE LA CAUSA 2018]]=0,0,1)</f>
        <v>1</v>
      </c>
      <c r="E235" s="1">
        <f>+E234+Tabla15[[#This Row],[NOMBRE DE LA CAUSA 2019]]</f>
        <v>233</v>
      </c>
      <c r="F235" s="1">
        <f>+Tabla15[[#This Row],[0]]*Tabla15[[#This Row],[NOMBRE DE LA CAUSA 2019]]</f>
        <v>233</v>
      </c>
      <c r="G235" s="1" t="s">
        <v>746</v>
      </c>
      <c r="I235" s="6" t="s">
        <v>473</v>
      </c>
      <c r="K235" s="6" t="s">
        <v>19</v>
      </c>
      <c r="L235" s="6" t="s">
        <v>1424</v>
      </c>
      <c r="M235" s="36">
        <v>2329</v>
      </c>
      <c r="N235" s="1" t="str">
        <f>+Tabla15[[#This Row],[NOMBRE DE LA CAUSA 2017]]</f>
        <v>ILEGALIDAD DEL ACTO ADMINISTRATIVO QUE LIQUIDA UNA CONTRIBUCION DE OBRA PUBLICA</v>
      </c>
    </row>
    <row r="236" spans="1:14" ht="15" customHeight="1">
      <c r="A236" s="1">
        <f>+Tabla15[[#This Row],[1]]</f>
        <v>234</v>
      </c>
      <c r="B236" s="6"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6" t="s">
        <v>19</v>
      </c>
      <c r="L236" s="6" t="s">
        <v>1367</v>
      </c>
      <c r="M236" s="5">
        <v>2302</v>
      </c>
      <c r="N236" s="1" t="str">
        <f>+Tabla15[[#This Row],[NOMBRE DE LA CAUSA 2017]]</f>
        <v>ILEGALIDAD DEL ACTO ADMINISTRATIVO QUE LIQUIDA UNA CONTRIBUCION ESPECIAL</v>
      </c>
    </row>
    <row r="237" spans="1:14" ht="15" customHeight="1">
      <c r="A237" s="1">
        <f>+Tabla15[[#This Row],[1]]</f>
        <v>235</v>
      </c>
      <c r="B237" s="6"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6" t="s">
        <v>19</v>
      </c>
      <c r="L237" s="11" t="s">
        <v>1363</v>
      </c>
      <c r="M237" s="5">
        <v>2300</v>
      </c>
      <c r="N237" s="1" t="str">
        <f>+Tabla15[[#This Row],[NOMBRE DE LA CAUSA 2017]]</f>
        <v>ILEGALIDAD DEL ACTO ADMINISTRATIVO QUE LIQUIDA UNA TASA</v>
      </c>
    </row>
    <row r="238" spans="1:14" ht="15" customHeight="1">
      <c r="A238" s="1">
        <f>+Tabla15[[#This Row],[1]]</f>
        <v>236</v>
      </c>
      <c r="B238" s="6" t="s">
        <v>479</v>
      </c>
      <c r="C238" s="1">
        <v>1</v>
      </c>
      <c r="D238" s="1">
        <f>+IF(Tabla15[[#This Row],[NOMBRE DE LA CAUSA 2018]]=0,0,1)</f>
        <v>1</v>
      </c>
      <c r="E238" s="1">
        <f>+E237+Tabla15[[#This Row],[NOMBRE DE LA CAUSA 2019]]</f>
        <v>236</v>
      </c>
      <c r="F238" s="1">
        <f>+Tabla15[[#This Row],[0]]*Tabla15[[#This Row],[NOMBRE DE LA CAUSA 2019]]</f>
        <v>236</v>
      </c>
      <c r="G238" s="6" t="s">
        <v>17</v>
      </c>
      <c r="J238" s="1" t="s">
        <v>18</v>
      </c>
      <c r="K238" s="1" t="s">
        <v>19</v>
      </c>
      <c r="L238" s="6" t="s">
        <v>480</v>
      </c>
      <c r="M238" s="5">
        <v>834</v>
      </c>
      <c r="N238" s="1" t="str">
        <f>+Tabla15[[#This Row],[NOMBRE DE LA CAUSA 2017]]</f>
        <v>ILEGALIDAD DEL ACTO ADMINISTRATIVO QUE MODIFICA PLANTA DE PERSONAL</v>
      </c>
    </row>
    <row r="239" spans="1:14" ht="15" customHeight="1">
      <c r="A239" s="1">
        <f>+Tabla15[[#This Row],[1]]</f>
        <v>237</v>
      </c>
      <c r="B239" s="6" t="s">
        <v>1474</v>
      </c>
      <c r="C239" s="1">
        <v>1</v>
      </c>
      <c r="D239" s="1">
        <f>+IF(Tabla15[[#This Row],[NOMBRE DE LA CAUSA 2018]]=0,0,1)</f>
        <v>1</v>
      </c>
      <c r="E239" s="1">
        <f>+E238+Tabla15[[#This Row],[NOMBRE DE LA CAUSA 2019]]</f>
        <v>237</v>
      </c>
      <c r="F239" s="1">
        <f>+Tabla15[[#This Row],[0]]*Tabla15[[#This Row],[NOMBRE DE LA CAUSA 2019]]</f>
        <v>237</v>
      </c>
      <c r="G239" s="1" t="s">
        <v>746</v>
      </c>
      <c r="I239" s="6" t="s">
        <v>473</v>
      </c>
      <c r="K239" s="6" t="s">
        <v>19</v>
      </c>
      <c r="L239" s="6" t="s">
        <v>1475</v>
      </c>
      <c r="M239" s="36">
        <v>2334</v>
      </c>
      <c r="N239" s="1" t="str">
        <f>+Tabla15[[#This Row],[NOMBRE DE LA CAUSA 2017]]</f>
        <v>ILEGALIDAD DEL ACTO ADMINISTRATIVO QUE NIEGA ACTUALIZACION O CANCELACION DE RUT</v>
      </c>
    </row>
    <row r="240" spans="1:14" ht="15" customHeight="1">
      <c r="A240" s="1">
        <f>+Tabla15[[#This Row],[1]]</f>
        <v>238</v>
      </c>
      <c r="B240" s="6" t="s">
        <v>1347</v>
      </c>
      <c r="C240" s="1">
        <v>1</v>
      </c>
      <c r="D240" s="1">
        <f>+IF(Tabla15[[#This Row],[NOMBRE DE LA CAUSA 2018]]=0,0,1)</f>
        <v>1</v>
      </c>
      <c r="E240" s="1">
        <f>+E239+Tabla15[[#This Row],[NOMBRE DE LA CAUSA 2019]]</f>
        <v>238</v>
      </c>
      <c r="F240" s="1">
        <f>+Tabla15[[#This Row],[0]]*Tabla15[[#This Row],[NOMBRE DE LA CAUSA 2019]]</f>
        <v>238</v>
      </c>
      <c r="G240" s="1" t="s">
        <v>746</v>
      </c>
      <c r="K240" s="6" t="s">
        <v>19</v>
      </c>
      <c r="L240" s="6" t="s">
        <v>1348</v>
      </c>
      <c r="M240" s="5">
        <v>2293</v>
      </c>
      <c r="N240" s="1" t="str">
        <f>+Tabla15[[#This Row],[NOMBRE DE LA CAUSA 2017]]</f>
        <v>ILEGALIDAD DEL ACTO ADMINISTRATIVO QUE NIEGA APORTES MINEROS</v>
      </c>
    </row>
    <row r="241" spans="1:14" ht="15" customHeight="1">
      <c r="A241" s="1">
        <f>+Tabla15[[#This Row],[1]]</f>
        <v>239</v>
      </c>
      <c r="B241" s="6" t="s">
        <v>487</v>
      </c>
      <c r="C241" s="1">
        <v>1</v>
      </c>
      <c r="D241" s="1">
        <f>+IF(Tabla15[[#This Row],[NOMBRE DE LA CAUSA 2018]]=0,0,1)</f>
        <v>1</v>
      </c>
      <c r="E241" s="1">
        <f>+E240+Tabla15[[#This Row],[NOMBRE DE LA CAUSA 2019]]</f>
        <v>239</v>
      </c>
      <c r="F241" s="1">
        <f>+Tabla15[[#This Row],[0]]*Tabla15[[#This Row],[NOMBRE DE LA CAUSA 2019]]</f>
        <v>239</v>
      </c>
      <c r="G241" s="6" t="s">
        <v>17</v>
      </c>
      <c r="J241" s="1" t="s">
        <v>18</v>
      </c>
      <c r="K241" s="1" t="s">
        <v>19</v>
      </c>
      <c r="L241" s="6" t="s">
        <v>488</v>
      </c>
      <c r="M241" s="5">
        <v>838</v>
      </c>
      <c r="N241" s="1" t="str">
        <f>+Tabla15[[#This Row],[NOMBRE DE LA CAUSA 2017]]</f>
        <v>ILEGALIDAD DEL ACTO ADMINISTRATIVO QUE NIEGA CONDONACION DE CREDITO EDUCATIVO</v>
      </c>
    </row>
    <row r="242" spans="1:14" ht="15" customHeight="1">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6" t="s">
        <v>17</v>
      </c>
      <c r="J242" s="1" t="s">
        <v>18</v>
      </c>
      <c r="K242" s="1" t="s">
        <v>19</v>
      </c>
      <c r="L242" s="10" t="s">
        <v>484</v>
      </c>
      <c r="M242" s="5">
        <v>836</v>
      </c>
      <c r="N242" s="1" t="str">
        <f>+Tabla15[[#This Row],[NOMBRE DE LA CAUSA 2017]]</f>
        <v>ILEGALIDAD DEL ACTO ADMINISTRATIVO QUE NIEGA CREACION DE ZONA FRANCA</v>
      </c>
    </row>
    <row r="243" spans="1:14" ht="15" customHeight="1">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6" t="s">
        <v>17</v>
      </c>
      <c r="I243" s="6" t="s">
        <v>473</v>
      </c>
      <c r="J243" s="1" t="s">
        <v>18</v>
      </c>
      <c r="K243" s="1" t="s">
        <v>19</v>
      </c>
      <c r="L243" s="6" t="s">
        <v>668</v>
      </c>
      <c r="M243" s="5">
        <v>1960</v>
      </c>
      <c r="N243" s="1" t="str">
        <f>+Tabla15[[#This Row],[NOMBRE DE LA CAUSA 2017]]</f>
        <v>ILEGALIDAD DEL ACTO ADMINISTRATIVO QUE NIEGA EL RECONOCIMIENTO E INSCRIPCION O RENOVACION DE LOS USUARIOS ADUANEROS PERMANENTES</v>
      </c>
    </row>
    <row r="244" spans="1:14" ht="15" customHeight="1">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6" t="s">
        <v>17</v>
      </c>
      <c r="J244" s="1" t="s">
        <v>18</v>
      </c>
      <c r="K244" s="1" t="s">
        <v>19</v>
      </c>
      <c r="L244" s="6" t="s">
        <v>698</v>
      </c>
      <c r="M244" s="5">
        <v>1979</v>
      </c>
      <c r="N244" s="1" t="str">
        <f>+Tabla15[[#This Row],[NOMBRE DE LA CAUSA 2017]]</f>
        <v>ILEGALIDAD DEL ACTO ADMINISTRATIVO QUE NIEGA EXPEDICION DE HOJA DE SERVICIOS</v>
      </c>
    </row>
    <row r="245" spans="1:14" ht="15" customHeight="1">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6" t="s">
        <v>17</v>
      </c>
      <c r="J245" s="1" t="s">
        <v>18</v>
      </c>
      <c r="K245" s="1" t="s">
        <v>19</v>
      </c>
      <c r="L245" s="6" t="s">
        <v>708</v>
      </c>
      <c r="M245" s="5">
        <v>1989</v>
      </c>
      <c r="N245" s="1" t="str">
        <f>+Tabla15[[#This Row],[NOMBRE DE LA CAUSA 2017]]</f>
        <v>ILEGALIDAD DEL ACTO ADMINISTRATIVO QUE NIEGA FINANCIACION DE ESTUDIOS</v>
      </c>
    </row>
    <row r="246" spans="1:14" ht="15" customHeight="1">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5">
        <v>1969</v>
      </c>
      <c r="N246" s="1" t="str">
        <f>+Tabla15[[#This Row],[NOMBRE DE LA CAUSA 2017]]</f>
        <v>ILEGALIDAD DEL ACTO ADMINISTRATIVO QUE NIEGA INSCRIPCION DE FUNCIONARIO EN EL REGISTRO PUBLICO DE CARRERA ADMINISTRATIVA</v>
      </c>
    </row>
    <row r="247" spans="1:14" ht="15" customHeight="1">
      <c r="A247" s="1">
        <f>+Tabla15[[#This Row],[1]]</f>
        <v>245</v>
      </c>
      <c r="B247" s="6" t="s">
        <v>1353</v>
      </c>
      <c r="C247" s="1">
        <v>1</v>
      </c>
      <c r="D247" s="1">
        <f>+IF(Tabla15[[#This Row],[NOMBRE DE LA CAUSA 2018]]=0,0,1)</f>
        <v>1</v>
      </c>
      <c r="E247" s="1">
        <f>+E246+Tabla15[[#This Row],[NOMBRE DE LA CAUSA 2019]]</f>
        <v>245</v>
      </c>
      <c r="F247" s="1">
        <f>+Tabla15[[#This Row],[0]]*Tabla15[[#This Row],[NOMBRE DE LA CAUSA 2019]]</f>
        <v>245</v>
      </c>
      <c r="G247" s="1" t="s">
        <v>746</v>
      </c>
      <c r="K247" s="6" t="s">
        <v>19</v>
      </c>
      <c r="L247" s="6" t="s">
        <v>1354</v>
      </c>
      <c r="M247" s="5">
        <v>2296</v>
      </c>
      <c r="N247" s="1" t="str">
        <f>+Tabla15[[#This Row],[NOMBRE DE LA CAUSA 2017]]</f>
        <v>ILEGALIDAD DEL ACTO ADMINISTRATIVO QUE NIEGA INSCRIPCION DE TITULO MINERO EN EL REGISTRO MINERO</v>
      </c>
    </row>
    <row r="248" spans="1:14" ht="15" customHeight="1">
      <c r="A248" s="1">
        <f>+Tabla15[[#This Row],[1]]</f>
        <v>246</v>
      </c>
      <c r="B248" s="6" t="s">
        <v>1405</v>
      </c>
      <c r="C248" s="1">
        <v>1</v>
      </c>
      <c r="D248" s="1">
        <f>+IF(Tabla15[[#This Row],[NOMBRE DE LA CAUSA 2018]]=0,0,1)</f>
        <v>1</v>
      </c>
      <c r="E248" s="1">
        <f>+E247+Tabla15[[#This Row],[NOMBRE DE LA CAUSA 2019]]</f>
        <v>246</v>
      </c>
      <c r="F248" s="1">
        <f>+Tabla15[[#This Row],[0]]*Tabla15[[#This Row],[NOMBRE DE LA CAUSA 2019]]</f>
        <v>246</v>
      </c>
      <c r="G248" s="1" t="s">
        <v>746</v>
      </c>
      <c r="I248" s="6"/>
      <c r="K248" s="6" t="s">
        <v>19</v>
      </c>
      <c r="L248" s="6" t="s">
        <v>1406</v>
      </c>
      <c r="M248" s="17">
        <v>2336</v>
      </c>
      <c r="N248" s="1" t="str">
        <f>+Tabla15[[#This Row],[NOMBRE DE LA CAUSA 2017]]</f>
        <v>ILEGALIDAD DEL ACTO ADMINISTRATIVO QUE NIEGA INSCRIPCION EN EL REGISTRO UNICO DE VICTIMAS</v>
      </c>
    </row>
    <row r="249" spans="1:14" ht="15" customHeight="1">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6" t="s">
        <v>17</v>
      </c>
      <c r="I249" s="6" t="s">
        <v>473</v>
      </c>
      <c r="J249" s="1" t="s">
        <v>18</v>
      </c>
      <c r="K249" s="1" t="s">
        <v>19</v>
      </c>
      <c r="L249" s="6" t="s">
        <v>672</v>
      </c>
      <c r="M249" s="5">
        <v>1963</v>
      </c>
      <c r="N249" s="1" t="str">
        <f>+Tabla15[[#This Row],[NOMBRE DE LA CAUSA 2017]]</f>
        <v>ILEGALIDAD DEL ACTO ADMINISTRATIVO QUE NIEGA LA AUTORIZACION COMO DEPOSITO PUBLICO O PRIVADO DE MERCANCIAS BAJO CONTROL ADUANERO</v>
      </c>
    </row>
    <row r="250" spans="1:14" ht="15" customHeight="1">
      <c r="A250" s="1">
        <f>+Tabla15[[#This Row],[1]]</f>
        <v>248</v>
      </c>
      <c r="B250" s="6" t="s">
        <v>673</v>
      </c>
      <c r="C250" s="1">
        <v>1</v>
      </c>
      <c r="D250" s="1">
        <f>+IF(Tabla15[[#This Row],[NOMBRE DE LA CAUSA 2018]]=0,0,1)</f>
        <v>1</v>
      </c>
      <c r="E250" s="1">
        <f>+E249+Tabla15[[#This Row],[NOMBRE DE LA CAUSA 2019]]</f>
        <v>248</v>
      </c>
      <c r="F250" s="1">
        <f>+Tabla15[[#This Row],[0]]*Tabla15[[#This Row],[NOMBRE DE LA CAUSA 2019]]</f>
        <v>248</v>
      </c>
      <c r="G250" s="6" t="s">
        <v>17</v>
      </c>
      <c r="I250" s="6" t="s">
        <v>473</v>
      </c>
      <c r="J250" s="1" t="s">
        <v>18</v>
      </c>
      <c r="K250" s="1" t="s">
        <v>19</v>
      </c>
      <c r="L250" s="6" t="s">
        <v>674</v>
      </c>
      <c r="M250" s="5">
        <v>1964</v>
      </c>
      <c r="N250" s="1" t="str">
        <f>+Tabla15[[#This Row],[NOMBRE DE LA CAUSA 2017]]</f>
        <v>ILEGALIDAD DEL ACTO ADMINISTRATIVO QUE NIEGA LA DEVOLUCION O COMPENSACION DE OBLIGACIONES ADUANERAS</v>
      </c>
    </row>
    <row r="251" spans="1:14" ht="15" customHeight="1">
      <c r="A251" s="1">
        <f>+Tabla15[[#This Row],[1]]</f>
        <v>249</v>
      </c>
      <c r="B251" s="6" t="s">
        <v>737</v>
      </c>
      <c r="C251" s="1">
        <v>1</v>
      </c>
      <c r="D251" s="1">
        <f>+IF(Tabla15[[#This Row],[NOMBRE DE LA CAUSA 2018]]=0,0,1)</f>
        <v>1</v>
      </c>
      <c r="E251" s="1">
        <f>+E250+Tabla15[[#This Row],[NOMBRE DE LA CAUSA 2019]]</f>
        <v>249</v>
      </c>
      <c r="F251" s="1">
        <f>+Tabla15[[#This Row],[0]]*Tabla15[[#This Row],[NOMBRE DE LA CAUSA 2019]]</f>
        <v>249</v>
      </c>
      <c r="G251" s="6" t="s">
        <v>17</v>
      </c>
      <c r="H251" s="6"/>
      <c r="I251" s="6" t="s">
        <v>473</v>
      </c>
      <c r="J251" s="1" t="s">
        <v>18</v>
      </c>
      <c r="K251" s="1" t="s">
        <v>19</v>
      </c>
      <c r="L251" s="11" t="s">
        <v>738</v>
      </c>
      <c r="M251" s="5">
        <v>2015</v>
      </c>
      <c r="N251" s="1" t="str">
        <f>+Tabla15[[#This Row],[NOMBRE DE LA CAUSA 2017]]</f>
        <v>ILEGALIDAD DEL ACTO ADMINISTRATIVO QUE NIEGA LA DEVOLUCION O COMPENSACION DE OBLIGACIONES TRIBUTARIAS</v>
      </c>
    </row>
    <row r="252" spans="1:14" ht="15" customHeight="1">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6" t="s">
        <v>17</v>
      </c>
      <c r="I252" s="6" t="s">
        <v>473</v>
      </c>
      <c r="J252" s="1" t="s">
        <v>18</v>
      </c>
      <c r="K252" s="1" t="s">
        <v>19</v>
      </c>
      <c r="L252" s="11" t="s">
        <v>670</v>
      </c>
      <c r="M252" s="5">
        <v>1962</v>
      </c>
      <c r="N252" s="1" t="str">
        <f>+Tabla15[[#This Row],[NOMBRE DE LA CAUSA 2017]]</f>
        <v>ILEGALIDAD DEL ACTO ADMINISTRATIVO QUE NIEGA LA HABILITACION DE LUGARES PARA EL INGRESO Y SALIDA DE MERCANCIAS BAJO CONTROL ADUANERO</v>
      </c>
    </row>
    <row r="253" spans="1:14" ht="15" customHeight="1">
      <c r="A253" s="1">
        <f>+Tabla15[[#This Row],[1]]</f>
        <v>251</v>
      </c>
      <c r="B253" s="9" t="s">
        <v>450</v>
      </c>
      <c r="C253" s="1">
        <v>1</v>
      </c>
      <c r="D253" s="1">
        <f>+IF(Tabla15[[#This Row],[NOMBRE DE LA CAUSA 2018]]=0,0,1)</f>
        <v>1</v>
      </c>
      <c r="E253" s="1">
        <f>+E252+Tabla15[[#This Row],[NOMBRE DE LA CAUSA 2019]]</f>
        <v>251</v>
      </c>
      <c r="F253" s="1">
        <f>+Tabla15[[#This Row],[0]]*Tabla15[[#This Row],[NOMBRE DE LA CAUSA 2019]]</f>
        <v>251</v>
      </c>
      <c r="G253" s="6" t="s">
        <v>17</v>
      </c>
      <c r="J253" s="1" t="s">
        <v>18</v>
      </c>
      <c r="K253" s="1" t="s">
        <v>19</v>
      </c>
      <c r="L253" s="11" t="s">
        <v>451</v>
      </c>
      <c r="M253" s="5">
        <v>816</v>
      </c>
      <c r="N253" s="1" t="str">
        <f>+Tabla15[[#This Row],[NOMBRE DE LA CAUSA 2017]]</f>
        <v>ILEGALIDAD DEL ACTO ADMINISTRATIVO QUE NIEGA LA HOMOLOGACION O CONVALIDACION DE TITULOS OTORGADOS EN EL EXTRANJERO</v>
      </c>
    </row>
    <row r="254" spans="1:14" ht="15" customHeight="1">
      <c r="A254" s="1">
        <f>+Tabla15[[#This Row],[1]]</f>
        <v>252</v>
      </c>
      <c r="B254" s="6" t="s">
        <v>1343</v>
      </c>
      <c r="C254" s="1">
        <v>1</v>
      </c>
      <c r="D254" s="1">
        <f>+IF(Tabla15[[#This Row],[NOMBRE DE LA CAUSA 2018]]=0,0,1)</f>
        <v>1</v>
      </c>
      <c r="E254" s="1">
        <f>+E253+Tabla15[[#This Row],[NOMBRE DE LA CAUSA 2019]]</f>
        <v>252</v>
      </c>
      <c r="F254" s="1">
        <f>+Tabla15[[#This Row],[0]]*Tabla15[[#This Row],[NOMBRE DE LA CAUSA 2019]]</f>
        <v>252</v>
      </c>
      <c r="G254" s="1" t="s">
        <v>746</v>
      </c>
      <c r="K254" s="6" t="s">
        <v>19</v>
      </c>
      <c r="L254" s="6" t="s">
        <v>1344</v>
      </c>
      <c r="M254" s="5">
        <v>2291</v>
      </c>
      <c r="N254" s="1" t="str">
        <f>+Tabla15[[#This Row],[NOMBRE DE LA CAUSA 2017]]</f>
        <v>ILEGALIDAD DEL ACTO ADMINISTRATIVO QUE NIEGA LICENCIA DE EXPLORACION MINERA</v>
      </c>
    </row>
    <row r="255" spans="1:14" ht="15" customHeight="1">
      <c r="A255" s="1">
        <f>+Tabla15[[#This Row],[1]]</f>
        <v>253</v>
      </c>
      <c r="B255" s="6" t="s">
        <v>1345</v>
      </c>
      <c r="C255" s="1">
        <v>1</v>
      </c>
      <c r="D255" s="1">
        <f>+IF(Tabla15[[#This Row],[NOMBRE DE LA CAUSA 2018]]=0,0,1)</f>
        <v>1</v>
      </c>
      <c r="E255" s="1">
        <f>+E254+Tabla15[[#This Row],[NOMBRE DE LA CAUSA 2019]]</f>
        <v>253</v>
      </c>
      <c r="F255" s="1">
        <f>+Tabla15[[#This Row],[0]]*Tabla15[[#This Row],[NOMBRE DE LA CAUSA 2019]]</f>
        <v>253</v>
      </c>
      <c r="G255" s="1" t="s">
        <v>746</v>
      </c>
      <c r="K255" s="6" t="s">
        <v>19</v>
      </c>
      <c r="L255" s="6" t="s">
        <v>1346</v>
      </c>
      <c r="M255" s="5">
        <v>2292</v>
      </c>
      <c r="N255" s="1" t="str">
        <f>+Tabla15[[#This Row],[NOMBRE DE LA CAUSA 2017]]</f>
        <v>ILEGALIDAD DEL ACTO ADMINISTRATIVO QUE NIEGA LICENCIA DE EXPLOTACION MINERA</v>
      </c>
    </row>
    <row r="256" spans="1:14" ht="15" customHeight="1">
      <c r="A256" s="1">
        <f>+Tabla15[[#This Row],[1]]</f>
        <v>254</v>
      </c>
      <c r="B256" s="9" t="s">
        <v>639</v>
      </c>
      <c r="C256" s="1">
        <v>1</v>
      </c>
      <c r="D256" s="1">
        <f>+IF(Tabla15[[#This Row],[NOMBRE DE LA CAUSA 2018]]=0,0,1)</f>
        <v>1</v>
      </c>
      <c r="E256" s="1">
        <f>+E255+Tabla15[[#This Row],[NOMBRE DE LA CAUSA 2019]]</f>
        <v>254</v>
      </c>
      <c r="F256" s="1">
        <f>+Tabla15[[#This Row],[0]]*Tabla15[[#This Row],[NOMBRE DE LA CAUSA 2019]]</f>
        <v>254</v>
      </c>
      <c r="G256" s="6" t="s">
        <v>17</v>
      </c>
      <c r="I256" s="6" t="s">
        <v>473</v>
      </c>
      <c r="J256" s="1" t="s">
        <v>18</v>
      </c>
      <c r="K256" s="1" t="s">
        <v>19</v>
      </c>
      <c r="L256" s="11" t="s">
        <v>640</v>
      </c>
      <c r="M256" s="5">
        <v>1944</v>
      </c>
      <c r="N256" s="1" t="str">
        <f>+Tabla15[[#This Row],[NOMBRE DE LA CAUSA 2017]]</f>
        <v>ILEGALIDAD DEL ACTO ADMINISTRATIVO QUE NIEGA LIQUIDACION OFICIAL PARA EFECTOS DE DEVOLUCION DE ARANCELES ADUANEROS</v>
      </c>
    </row>
    <row r="257" spans="1:14" ht="15" customHeight="1">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6" t="s">
        <v>17</v>
      </c>
      <c r="I257" s="6" t="s">
        <v>473</v>
      </c>
      <c r="J257" s="1" t="s">
        <v>18</v>
      </c>
      <c r="K257" s="1" t="s">
        <v>19</v>
      </c>
      <c r="L257" s="6" t="s">
        <v>623</v>
      </c>
      <c r="M257" s="5">
        <v>1934</v>
      </c>
      <c r="N257" s="1" t="str">
        <f>+Tabla15[[#This Row],[NOMBRE DE LA CAUSA 2017]]</f>
        <v>ILEGALIDAD DEL ACTO ADMINISTRATIVO QUE NIEGA O ADMITE ACUERDO ANTICIPADO DE PRECIOS</v>
      </c>
    </row>
    <row r="258" spans="1:14" ht="15" customHeight="1">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6" t="s">
        <v>17</v>
      </c>
      <c r="I258" s="6" t="s">
        <v>473</v>
      </c>
      <c r="J258" s="1" t="s">
        <v>18</v>
      </c>
      <c r="K258" s="1" t="s">
        <v>19</v>
      </c>
      <c r="L258" s="6" t="s">
        <v>625</v>
      </c>
      <c r="M258" s="5">
        <v>1935</v>
      </c>
      <c r="N258" s="1" t="str">
        <f>+Tabla15[[#This Row],[NOMBRE DE LA CAUSA 2017]]</f>
        <v>ILEGALIDAD DEL ACTO ADMINISTRATIVO QUE NIEGA O ADMITE CONTRATO DE ESTABILIDAD JURIDICA</v>
      </c>
    </row>
    <row r="259" spans="1:14" ht="15" customHeight="1">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6" t="s">
        <v>17</v>
      </c>
      <c r="H259" s="6"/>
      <c r="I259" s="6" t="s">
        <v>473</v>
      </c>
      <c r="J259" s="1" t="s">
        <v>18</v>
      </c>
      <c r="K259" s="1" t="s">
        <v>19</v>
      </c>
      <c r="L259" s="6" t="s">
        <v>621</v>
      </c>
      <c r="M259" s="5">
        <v>1933</v>
      </c>
      <c r="N259" s="1" t="str">
        <f>+Tabla15[[#This Row],[NOMBRE DE LA CAUSA 2017]]</f>
        <v>ILEGALIDAD DEL ACTO ADMINISTRATIVO QUE NIEGA O ADMITE REGISTRO DE CONTRATO</v>
      </c>
    </row>
    <row r="260" spans="1:14" ht="15" customHeight="1">
      <c r="A260" s="1">
        <f>+Tabla15[[#This Row],[1]]</f>
        <v>258</v>
      </c>
      <c r="B260" s="6" t="s">
        <v>630</v>
      </c>
      <c r="C260" s="1">
        <v>1</v>
      </c>
      <c r="D260" s="1">
        <f>+IF(Tabla15[[#This Row],[NOMBRE DE LA CAUSA 2018]]=0,0,1)</f>
        <v>1</v>
      </c>
      <c r="E260" s="1">
        <f>+E259+Tabla15[[#This Row],[NOMBRE DE LA CAUSA 2019]]</f>
        <v>258</v>
      </c>
      <c r="F260" s="1">
        <f>+Tabla15[[#This Row],[0]]*Tabla15[[#This Row],[NOMBRE DE LA CAUSA 2019]]</f>
        <v>258</v>
      </c>
      <c r="G260" s="6" t="s">
        <v>17</v>
      </c>
      <c r="I260" s="6" t="s">
        <v>473</v>
      </c>
      <c r="J260" s="1" t="s">
        <v>18</v>
      </c>
      <c r="K260" s="1" t="s">
        <v>19</v>
      </c>
      <c r="L260" s="1" t="s">
        <v>619</v>
      </c>
      <c r="M260" s="5">
        <v>1938</v>
      </c>
      <c r="N260" s="1" t="str">
        <f>+Tabla15[[#This Row],[NOMBRE DE LA CAUSA 2017]]</f>
        <v>ILEGALIDAD DEL ACTO ADMINISTRATIVO QUE NIEGA O APRUEBA CONCILIACION</v>
      </c>
    </row>
    <row r="261" spans="1:14" ht="15" customHeight="1">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6" t="s">
        <v>17</v>
      </c>
      <c r="I261" s="6" t="s">
        <v>473</v>
      </c>
      <c r="J261" s="1" t="s">
        <v>18</v>
      </c>
      <c r="K261" s="1" t="s">
        <v>19</v>
      </c>
      <c r="L261" s="1" t="s">
        <v>634</v>
      </c>
      <c r="M261" s="5">
        <v>1940</v>
      </c>
      <c r="N261" s="1" t="str">
        <f>+Tabla15[[#This Row],[NOMBRE DE LA CAUSA 2017]]</f>
        <v>ILEGALIDAD DEL ACTO ADMINISTRATIVO QUE NIEGA O APRUEBA CRUCE DE CUENTAS</v>
      </c>
    </row>
    <row r="262" spans="1:14" ht="15" customHeight="1">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6" t="s">
        <v>17</v>
      </c>
      <c r="I262" s="6" t="s">
        <v>473</v>
      </c>
      <c r="J262" s="1" t="s">
        <v>18</v>
      </c>
      <c r="K262" s="1" t="s">
        <v>19</v>
      </c>
      <c r="L262" s="6" t="s">
        <v>632</v>
      </c>
      <c r="M262" s="5">
        <v>1939</v>
      </c>
      <c r="N262" s="1" t="str">
        <f>+Tabla15[[#This Row],[NOMBRE DE LA CAUSA 2017]]</f>
        <v>ILEGALIDAD DEL ACTO ADMINISTRATIVO QUE NIEGA O APRUEBA DACION EN PAGO</v>
      </c>
    </row>
    <row r="263" spans="1:14" ht="15" customHeight="1">
      <c r="A263" s="1">
        <f>+Tabla15[[#This Row],[1]]</f>
        <v>261</v>
      </c>
      <c r="B263" s="6" t="s">
        <v>626</v>
      </c>
      <c r="C263" s="1">
        <v>1</v>
      </c>
      <c r="D263" s="1">
        <f>+IF(Tabla15[[#This Row],[NOMBRE DE LA CAUSA 2018]]=0,0,1)</f>
        <v>1</v>
      </c>
      <c r="E263" s="1">
        <f>+E262+Tabla15[[#This Row],[NOMBRE DE LA CAUSA 2019]]</f>
        <v>261</v>
      </c>
      <c r="F263" s="1">
        <f>+Tabla15[[#This Row],[0]]*Tabla15[[#This Row],[NOMBRE DE LA CAUSA 2019]]</f>
        <v>261</v>
      </c>
      <c r="G263" s="6" t="s">
        <v>17</v>
      </c>
      <c r="I263" s="6" t="s">
        <v>473</v>
      </c>
      <c r="J263" s="1" t="s">
        <v>18</v>
      </c>
      <c r="K263" s="1" t="s">
        <v>19</v>
      </c>
      <c r="L263" s="6" t="s">
        <v>627</v>
      </c>
      <c r="M263" s="5">
        <v>1936</v>
      </c>
      <c r="N263" s="1" t="str">
        <f>+Tabla15[[#This Row],[NOMBRE DE LA CAUSA 2017]]</f>
        <v>ILEGALIDAD DEL ACTO ADMINISTRATIVO QUE NIEGA O APRUEBA FACILIDAD DE PAGO</v>
      </c>
    </row>
    <row r="264" spans="1:14" ht="15" customHeight="1">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5">
        <v>1984</v>
      </c>
      <c r="N264" s="1" t="str">
        <f>+Tabla15[[#This Row],[NOMBRE DE LA CAUSA 2017]]</f>
        <v>ILEGALIDAD DEL ACTO ADMINISTRATIVO QUE NIEGA PERMISO PARA PORTE O TENENCIA DE ARMAS</v>
      </c>
    </row>
    <row r="265" spans="1:14" ht="15" customHeight="1">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5">
        <v>53</v>
      </c>
      <c r="N265" s="1" t="str">
        <f>+Tabla15[[#This Row],[NOMBRE DE LA CAUSA 2017]]</f>
        <v>ILEGALIDAD DEL ACTO ADMINISTRATIVO QUE NO ADJUDICA UN BIEN INMUEBLE</v>
      </c>
    </row>
    <row r="266" spans="1:14" ht="15" customHeight="1">
      <c r="A266" s="1">
        <f>+Tabla15[[#This Row],[1]]</f>
        <v>264</v>
      </c>
      <c r="B266" s="6" t="s">
        <v>466</v>
      </c>
      <c r="C266" s="1">
        <v>1</v>
      </c>
      <c r="D266" s="1">
        <f>+IF(Tabla15[[#This Row],[NOMBRE DE LA CAUSA 2018]]=0,0,1)</f>
        <v>1</v>
      </c>
      <c r="E266" s="1">
        <f>+E265+Tabla15[[#This Row],[NOMBRE DE LA CAUSA 2019]]</f>
        <v>264</v>
      </c>
      <c r="F266" s="1">
        <f>+Tabla15[[#This Row],[0]]*Tabla15[[#This Row],[NOMBRE DE LA CAUSA 2019]]</f>
        <v>264</v>
      </c>
      <c r="G266" s="6" t="s">
        <v>17</v>
      </c>
      <c r="J266" s="1" t="s">
        <v>18</v>
      </c>
      <c r="K266" s="1" t="s">
        <v>19</v>
      </c>
      <c r="L266" s="6" t="s">
        <v>467</v>
      </c>
      <c r="M266" s="5">
        <v>828</v>
      </c>
      <c r="N266" s="1" t="str">
        <f>+Tabla15[[#This Row],[NOMBRE DE LA CAUSA 2017]]</f>
        <v>ILEGALIDAD DEL ACTO ADMINISTRATIVO QUE NO EFECTUA CORRECCION DE HISTORIA LABORAL</v>
      </c>
    </row>
    <row r="267" spans="1:14" ht="15" customHeight="1">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5">
        <v>1999</v>
      </c>
      <c r="N267" s="1" t="str">
        <f>+Tabla15[[#This Row],[NOMBRE DE LA CAUSA 2017]]</f>
        <v>ILEGALIDAD DEL ACTO ADMINISTRATIVO QUE NOMBRA FUNCIONARIO PUBLICO DESCONOCIENDO EL REGIMEN DE CARRERA ADMINISTRATIVA</v>
      </c>
    </row>
    <row r="268" spans="1:14" ht="15" customHeight="1">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5">
        <v>810</v>
      </c>
      <c r="N268" s="1" t="str">
        <f>+Tabla15[[#This Row],[NOMBRE DE LA CAUSA 2017]]</f>
        <v>ILEGALIDAD DEL ACTO ADMINISTRATIVO QUE NOMBRA FUNCIONARIO PUBLICO DESCONOCIENDO EL REGIMEN DE CARRERA DIPLOMATICA Y CONSULAR</v>
      </c>
    </row>
    <row r="269" spans="1:14" ht="15" customHeight="1">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5">
        <v>1998</v>
      </c>
      <c r="N269" s="1" t="str">
        <f>+Tabla15[[#This Row],[NOMBRE DE LA CAUSA 2017]]</f>
        <v>ILEGALIDAD DEL ACTO ADMINISTRATIVO QUE NOMBRA FUNCIONARIO PUBLICO DESCONOCIENDO EL REGIMEN DE CARRERA JUDICIAL</v>
      </c>
    </row>
    <row r="270" spans="1:14" ht="15" customHeight="1">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5">
        <v>818</v>
      </c>
      <c r="N270" s="1" t="str">
        <f>+Tabla15[[#This Row],[NOMBRE DE LA CAUSA 2017]]</f>
        <v>ILEGALIDAD DEL ACTO ADMINISTRATIVO QUE NOMBRA UN SERVIDOR PUBLICO DESCONOCIENDO EL REGIMEN DE CARRERA NOTARIAL</v>
      </c>
    </row>
    <row r="271" spans="1:14" ht="15" customHeight="1">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5">
        <v>2274</v>
      </c>
      <c r="N271" s="1" t="str">
        <f>+Tabla15[[#This Row],[NOMBRE DE LA CAUSA 2017]]</f>
        <v>ILEGALIDAD DEL ACTO ADMINISTRATIVO QUE ORDENA EL RETIRO DE SERVIDOR PUBLICO POR CUMPLIMIENTO DE LA EDAD DE RETIRO FORZOSO</v>
      </c>
    </row>
    <row r="272" spans="1:14" ht="15" customHeight="1">
      <c r="A272" s="1">
        <f>+Tabla15[[#This Row],[1]]</f>
        <v>270</v>
      </c>
      <c r="B272" s="31" t="s">
        <v>741</v>
      </c>
      <c r="C272" s="1">
        <v>1</v>
      </c>
      <c r="D272" s="1">
        <f>+IF(Tabla15[[#This Row],[NOMBRE DE LA CAUSA 2018]]=0,0,1)</f>
        <v>1</v>
      </c>
      <c r="E272" s="1">
        <f>+E271+Tabla15[[#This Row],[NOMBRE DE LA CAUSA 2019]]</f>
        <v>270</v>
      </c>
      <c r="F272" s="1">
        <f>+Tabla15[[#This Row],[0]]*Tabla15[[#This Row],[NOMBRE DE LA CAUSA 2019]]</f>
        <v>270</v>
      </c>
      <c r="G272" s="6" t="s">
        <v>17</v>
      </c>
      <c r="J272" s="1" t="s">
        <v>18</v>
      </c>
      <c r="K272" s="31" t="s">
        <v>19</v>
      </c>
      <c r="L272" s="6" t="s">
        <v>742</v>
      </c>
      <c r="M272" s="5">
        <v>2023</v>
      </c>
      <c r="N272" s="1" t="str">
        <f>+Tabla15[[#This Row],[NOMBRE DE LA CAUSA 2017]]</f>
        <v>ILEGALIDAD DEL ACTO ADMINISTRATIVO QUE ORDENA LA DEVOLUCION DE VALORES POR REINTEGRO AL SERVICIO ACTIVO</v>
      </c>
    </row>
    <row r="273" spans="1:14" ht="15" customHeight="1">
      <c r="A273" s="1">
        <f>+Tabla15[[#This Row],[1]]</f>
        <v>271</v>
      </c>
      <c r="B273" s="6" t="s">
        <v>1476</v>
      </c>
      <c r="C273" s="1">
        <v>1</v>
      </c>
      <c r="D273" s="1">
        <f>+IF(Tabla15[[#This Row],[NOMBRE DE LA CAUSA 2018]]=0,0,1)</f>
        <v>1</v>
      </c>
      <c r="E273" s="1">
        <f>+E272+Tabla15[[#This Row],[NOMBRE DE LA CAUSA 2019]]</f>
        <v>271</v>
      </c>
      <c r="F273" s="1">
        <f>+Tabla15[[#This Row],[0]]*Tabla15[[#This Row],[NOMBRE DE LA CAUSA 2019]]</f>
        <v>271</v>
      </c>
      <c r="G273" s="1" t="s">
        <v>746</v>
      </c>
      <c r="I273" s="6" t="s">
        <v>473</v>
      </c>
      <c r="K273" s="6" t="s">
        <v>19</v>
      </c>
      <c r="L273" s="6" t="s">
        <v>1477</v>
      </c>
      <c r="M273" s="36">
        <v>2335</v>
      </c>
      <c r="N273" s="1" t="str">
        <f>+Tabla15[[#This Row],[NOMBRE DE LA CAUSA 2017]]</f>
        <v>ILEGALIDAD DEL ACTO ADMINISTRATIVO QUE PROFIERE LIQUIDACION OFICIAL DE CORRECCION EN ADUANAS</v>
      </c>
    </row>
    <row r="274" spans="1:14" ht="15" customHeight="1">
      <c r="A274" s="1">
        <f>+Tabla15[[#This Row],[1]]</f>
        <v>272</v>
      </c>
      <c r="B274" s="6" t="s">
        <v>637</v>
      </c>
      <c r="C274" s="1">
        <v>1</v>
      </c>
      <c r="D274" s="1">
        <f>+IF(Tabla15[[#This Row],[NOMBRE DE LA CAUSA 2018]]=0,0,1)</f>
        <v>1</v>
      </c>
      <c r="E274" s="1">
        <f>+E273+Tabla15[[#This Row],[NOMBRE DE LA CAUSA 2019]]</f>
        <v>272</v>
      </c>
      <c r="F274" s="1">
        <f>+Tabla15[[#This Row],[0]]*Tabla15[[#This Row],[NOMBRE DE LA CAUSA 2019]]</f>
        <v>272</v>
      </c>
      <c r="G274" s="6" t="s">
        <v>17</v>
      </c>
      <c r="I274" s="6" t="s">
        <v>473</v>
      </c>
      <c r="J274" s="1" t="s">
        <v>18</v>
      </c>
      <c r="K274" s="1" t="s">
        <v>19</v>
      </c>
      <c r="L274" s="6" t="s">
        <v>638</v>
      </c>
      <c r="M274" s="5">
        <v>1943</v>
      </c>
      <c r="N274" s="1" t="str">
        <f>+Tabla15[[#This Row],[NOMBRE DE LA CAUSA 2017]]</f>
        <v>ILEGALIDAD DEL ACTO ADMINISTRATIVO QUE PROFIERE LIQUIDACION OFICIAL DE REVISION DE VALOR DEL IMPUESTO DE IMPORTACION</v>
      </c>
    </row>
    <row r="275" spans="1:14" ht="15" customHeight="1">
      <c r="A275" s="1">
        <f>+Tabla15[[#This Row],[1]]</f>
        <v>273</v>
      </c>
      <c r="B275" s="6" t="s">
        <v>1349</v>
      </c>
      <c r="C275" s="1">
        <v>1</v>
      </c>
      <c r="D275" s="1">
        <f>+IF(Tabla15[[#This Row],[NOMBRE DE LA CAUSA 2018]]=0,0,1)</f>
        <v>1</v>
      </c>
      <c r="E275" s="1">
        <f>+E274+Tabla15[[#This Row],[NOMBRE DE LA CAUSA 2019]]</f>
        <v>273</v>
      </c>
      <c r="F275" s="1">
        <f>+Tabla15[[#This Row],[0]]*Tabla15[[#This Row],[NOMBRE DE LA CAUSA 2019]]</f>
        <v>273</v>
      </c>
      <c r="G275" s="1" t="s">
        <v>746</v>
      </c>
      <c r="K275" s="6" t="s">
        <v>19</v>
      </c>
      <c r="L275" s="6" t="s">
        <v>1350</v>
      </c>
      <c r="M275" s="5">
        <v>2294</v>
      </c>
      <c r="N275" s="1" t="str">
        <f>+Tabla15[[#This Row],[NOMBRE DE LA CAUSA 2017]]</f>
        <v>ILEGALIDAD DEL ACTO ADMINISTRATIVO QUE RECHAZA PROPUESTA DE CONTRATO DE CONCESION MINERA</v>
      </c>
    </row>
    <row r="276" spans="1:14" ht="15" customHeight="1">
      <c r="A276" s="1">
        <f>+Tabla15[[#This Row],[1]]</f>
        <v>274</v>
      </c>
      <c r="B276" s="6" t="s">
        <v>1351</v>
      </c>
      <c r="C276" s="1">
        <v>1</v>
      </c>
      <c r="D276" s="1">
        <f>+IF(Tabla15[[#This Row],[NOMBRE DE LA CAUSA 2018]]=0,0,1)</f>
        <v>1</v>
      </c>
      <c r="E276" s="1">
        <f>+E275+Tabla15[[#This Row],[NOMBRE DE LA CAUSA 2019]]</f>
        <v>274</v>
      </c>
      <c r="F276" s="1">
        <f>+Tabla15[[#This Row],[0]]*Tabla15[[#This Row],[NOMBRE DE LA CAUSA 2019]]</f>
        <v>274</v>
      </c>
      <c r="G276" s="1" t="s">
        <v>746</v>
      </c>
      <c r="K276" s="6" t="s">
        <v>19</v>
      </c>
      <c r="L276" s="6" t="s">
        <v>1352</v>
      </c>
      <c r="M276" s="5">
        <v>2295</v>
      </c>
      <c r="N276" s="1" t="str">
        <f>+Tabla15[[#This Row],[NOMBRE DE LA CAUSA 2017]]</f>
        <v>ILEGALIDAD DEL ACTO ADMINISTRATIVO QUE RECHAZA PROPUESTA DE CONTRATO MINERO CON LAS ENTIDADES DESCENTRALIZADAS</v>
      </c>
    </row>
    <row r="277" spans="1:14" ht="15" customHeight="1">
      <c r="A277" s="1">
        <f>+Tabla15[[#This Row],[1]]</f>
        <v>275</v>
      </c>
      <c r="B277" s="6" t="s">
        <v>1427</v>
      </c>
      <c r="C277" s="1">
        <v>1</v>
      </c>
      <c r="D277" s="1">
        <f>+IF(Tabla15[[#This Row],[NOMBRE DE LA CAUSA 2018]]=0,0,1)</f>
        <v>1</v>
      </c>
      <c r="E277" s="1">
        <f>+E276+Tabla15[[#This Row],[NOMBRE DE LA CAUSA 2019]]</f>
        <v>275</v>
      </c>
      <c r="F277" s="1">
        <f>+Tabla15[[#This Row],[0]]*Tabla15[[#This Row],[NOMBRE DE LA CAUSA 2019]]</f>
        <v>275</v>
      </c>
      <c r="G277" s="1" t="s">
        <v>746</v>
      </c>
      <c r="I277" s="6" t="s">
        <v>473</v>
      </c>
      <c r="K277" s="6" t="s">
        <v>19</v>
      </c>
      <c r="L277" s="6" t="s">
        <v>1428</v>
      </c>
      <c r="M277" s="36">
        <v>2331</v>
      </c>
      <c r="N277" s="1" t="str">
        <f>+Tabla15[[#This Row],[NOMBRE DE LA CAUSA 2017]]</f>
        <v>ILEGALIDAD DEL ACTO ADMINISTRATIVO QUE RECHAZA SOLICITUD DEVOLUCION POR PAGO DE LO NO DEBIDO</v>
      </c>
    </row>
    <row r="278" spans="1:14" ht="15" customHeight="1">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5">
        <v>428</v>
      </c>
      <c r="N278" s="1" t="str">
        <f>+Tabla15[[#This Row],[NOMBRE DE LA CAUSA 2017]]</f>
        <v>ILEGALIDAD DEL ACTO ADMINISTRATIVO QUE RECONOCE PENSION - ACCION DE LESIVIDAD</v>
      </c>
    </row>
    <row r="279" spans="1:14" ht="15" customHeight="1">
      <c r="A279" s="1">
        <f>+Tabla15[[#This Row],[1]]</f>
        <v>277</v>
      </c>
      <c r="B279" s="6" t="s">
        <v>719</v>
      </c>
      <c r="C279" s="1">
        <v>1</v>
      </c>
      <c r="D279" s="1">
        <f>+IF(Tabla15[[#This Row],[NOMBRE DE LA CAUSA 2018]]=0,0,1)</f>
        <v>1</v>
      </c>
      <c r="E279" s="1">
        <f>+E278+Tabla15[[#This Row],[NOMBRE DE LA CAUSA 2019]]</f>
        <v>277</v>
      </c>
      <c r="F279" s="1">
        <f>+Tabla15[[#This Row],[0]]*Tabla15[[#This Row],[NOMBRE DE LA CAUSA 2019]]</f>
        <v>277</v>
      </c>
      <c r="G279" s="6" t="s">
        <v>17</v>
      </c>
      <c r="J279" s="1" t="s">
        <v>18</v>
      </c>
      <c r="K279" s="1" t="s">
        <v>19</v>
      </c>
      <c r="L279" s="6" t="s">
        <v>720</v>
      </c>
      <c r="M279" s="5">
        <v>2001</v>
      </c>
      <c r="N279" s="1" t="str">
        <f>+Tabla15[[#This Row],[NOMBRE DE LA CAUSA 2017]]</f>
        <v>ILEGALIDAD DEL ACTO ADMINISTRATIVO QUE REGULA LOS SERVICIOS PUBLICOS DE ENERGIA, GAS NATURAL, GLP Y COMBUSTIBLES LIQUIDOS</v>
      </c>
    </row>
    <row r="280" spans="1:14" ht="15" customHeight="1">
      <c r="A280" s="1">
        <f>+Tabla15[[#This Row],[1]]</f>
        <v>278</v>
      </c>
      <c r="B280" s="6" t="s">
        <v>1439</v>
      </c>
      <c r="C280" s="1">
        <v>1</v>
      </c>
      <c r="D280" s="1">
        <f>+IF(Tabla15[[#This Row],[NOMBRE DE LA CAUSA 2018]]=0,0,1)</f>
        <v>1</v>
      </c>
      <c r="E280" s="1">
        <f>+E279+Tabla15[[#This Row],[NOMBRE DE LA CAUSA 2019]]</f>
        <v>278</v>
      </c>
      <c r="F280" s="1">
        <f>+Tabla15[[#This Row],[0]]*Tabla15[[#This Row],[NOMBRE DE LA CAUSA 2019]]</f>
        <v>278</v>
      </c>
      <c r="G280" s="1" t="s">
        <v>746</v>
      </c>
      <c r="I280" s="6" t="s">
        <v>1434</v>
      </c>
      <c r="K280" s="6" t="s">
        <v>19</v>
      </c>
      <c r="L280" s="6" t="s">
        <v>1440</v>
      </c>
      <c r="M280" s="34">
        <v>2340</v>
      </c>
      <c r="N280" s="1" t="str">
        <f>+Tabla15[[#This Row],[NOMBRE DE LA CAUSA 2017]]</f>
        <v>ILEGALIDAD DEL ACTO ADMINISTRATIVO QUE RESUELVE RECURSOS CONTRA LAS DECISIONES DE LOS PRESTADORES DE SERVICIOS PUBLICOS DOMICILIARIOS</v>
      </c>
    </row>
    <row r="281" spans="1:14" ht="15" customHeight="1">
      <c r="A281" s="1">
        <f>+Tabla15[[#This Row],[1]]</f>
        <v>279</v>
      </c>
      <c r="B281" s="6" t="s">
        <v>1445</v>
      </c>
      <c r="C281" s="1">
        <v>1</v>
      </c>
      <c r="D281" s="1">
        <f>+IF(Tabla15[[#This Row],[NOMBRE DE LA CAUSA 2018]]=0,0,1)</f>
        <v>1</v>
      </c>
      <c r="E281" s="1">
        <f>+E280+Tabla15[[#This Row],[NOMBRE DE LA CAUSA 2019]]</f>
        <v>279</v>
      </c>
      <c r="F281" s="1">
        <f>+Tabla15[[#This Row],[0]]*Tabla15[[#This Row],[NOMBRE DE LA CAUSA 2019]]</f>
        <v>279</v>
      </c>
      <c r="G281" s="1" t="s">
        <v>746</v>
      </c>
      <c r="I281" s="6" t="s">
        <v>1434</v>
      </c>
      <c r="K281" s="6" t="s">
        <v>19</v>
      </c>
      <c r="L281" s="6" t="s">
        <v>1446</v>
      </c>
      <c r="M281" s="34">
        <v>2343</v>
      </c>
      <c r="N281" s="1" t="str">
        <f>+Tabla15[[#This Row],[NOMBRE DE LA CAUSA 2017]]</f>
        <v>ILEGALIDAD DEL ACTO ADMINISTRATIVO QUE RESUELVE SOBRE LA RELIQUIDACION DE VALORES CONTENIDOS EN UNA FACTURA DE SERVICIOS PUBLICOS DOMICILIARIOS</v>
      </c>
    </row>
    <row r="282" spans="1:14" ht="15" customHeight="1">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5">
        <v>2265</v>
      </c>
      <c r="N282" s="1" t="str">
        <f>+Tabla15[[#This Row],[NOMBRE DE LA CAUSA 2017]]</f>
        <v>ILEGALIDAD DEL ACTO ADMINISTRATIVO QUE RETIRA DEL SERVICIO A MIEMBRO DE LA FUERZA PUBLICA POR PERDIDA DE LA CAPACIDAD LABORAL</v>
      </c>
    </row>
    <row r="283" spans="1:14" ht="15" customHeight="1">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5">
        <v>1</v>
      </c>
      <c r="N283" s="1" t="str">
        <f>+Tabla15[[#This Row],[NOMBRE DE LA CAUSA 2017]]</f>
        <v>ILEGALIDAD DEL ACTO ADMINISTRATIVO QUE REVOCA EL NOMBRAMIENTO DE FUNCIONARIO PUBLICO</v>
      </c>
    </row>
    <row r="284" spans="1:14" ht="15" customHeight="1">
      <c r="A284" s="1">
        <f>+Tabla15[[#This Row],[1]]</f>
        <v>282</v>
      </c>
      <c r="B284" s="6" t="s">
        <v>328</v>
      </c>
      <c r="C284" s="1">
        <v>1</v>
      </c>
      <c r="D284" s="1">
        <f>+IF(Tabla15[[#This Row],[NOMBRE DE LA CAUSA 2018]]=0,0,1)</f>
        <v>1</v>
      </c>
      <c r="E284" s="1">
        <f>+E283+Tabla15[[#This Row],[NOMBRE DE LA CAUSA 2019]]</f>
        <v>282</v>
      </c>
      <c r="F284" s="1">
        <f>+Tabla15[[#This Row],[0]]*Tabla15[[#This Row],[NOMBRE DE LA CAUSA 2019]]</f>
        <v>282</v>
      </c>
      <c r="G284" s="6" t="s">
        <v>17</v>
      </c>
      <c r="J284" s="1" t="s">
        <v>18</v>
      </c>
      <c r="K284" s="1" t="s">
        <v>19</v>
      </c>
      <c r="L284" s="6" t="s">
        <v>329</v>
      </c>
      <c r="M284" s="5">
        <v>536</v>
      </c>
      <c r="N284" s="1" t="str">
        <f>+Tabla15[[#This Row],[NOMBRE DE LA CAUSA 2017]]</f>
        <v>ILEGALIDAD DEL ACTO ADMINISTRATIVO QUE REVOCA, SUSPENDE O NIEGA UN PROGRAMA DE EDUCACION SUPERIOR</v>
      </c>
    </row>
    <row r="285" spans="1:14" ht="15" customHeight="1">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5">
        <v>2240</v>
      </c>
      <c r="N285" s="1" t="str">
        <f>+Tabla15[[#This Row],[NOMBRE DE LA CAUSA 2017]]</f>
        <v>ILEGALIDAD DEL ACTO ADMINISTRATIVO QUE SANCIONA DISCIPLINARIAMENTE A FUNCIONARIO PUBLICO POR ABANDONO DEL CARGO</v>
      </c>
    </row>
    <row r="286" spans="1:14" ht="15" customHeight="1">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5">
        <v>2241</v>
      </c>
      <c r="N286" s="1" t="str">
        <f>+Tabla15[[#This Row],[NOMBRE DE LA CAUSA 2017]]</f>
        <v>ILEGALIDAD DEL ACTO ADMINISTRATIVO QUE SANCIONA DISCIPLINARIAMENTE A TRABAJADOR OFICIAL POR ABANDONO DEL SERVICIO</v>
      </c>
    </row>
    <row r="287" spans="1:14" ht="15" customHeight="1">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5">
        <v>540</v>
      </c>
      <c r="N287" s="1" t="str">
        <f>+Tabla15[[#This Row],[NOMBRE DE LA CAUSA 2017]]</f>
        <v>ILEGALIDAD DEL ACTO ADMINISTRATIVO QUE SUSPENDE EL PAGO DE LA ASIGNACION DE RETIRO</v>
      </c>
    </row>
    <row r="288" spans="1:14" ht="15" customHeight="1">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5">
        <v>541</v>
      </c>
      <c r="N288" s="1" t="str">
        <f>+Tabla15[[#This Row],[NOMBRE DE LA CAUSA 2017]]</f>
        <v>ILEGALIDAD DEL ACTO ADMINISTRATIVO QUE SUSPENDE EL PAGO DE PENSION</v>
      </c>
    </row>
    <row r="289" spans="1:14" ht="15" customHeight="1">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5">
        <v>2169</v>
      </c>
      <c r="N289" s="1" t="str">
        <f>+Tabla15[[#This Row],[NOMBRE DE LA CAUSA 2017]]</f>
        <v>IMPOSICION INJUSTA DE MEDIDA DE ASEGURAMIENTO NO PRIVATIVA DE LA LIBERTAD</v>
      </c>
    </row>
    <row r="290" spans="1:14" ht="15" customHeight="1">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5">
        <v>457</v>
      </c>
      <c r="N290" s="1" t="str">
        <f>+Tabla15[[#This Row],[NOMBRE DE LA CAUSA 2017]]</f>
        <v>INCONSTITUCIONALIDAD DEL ACTO ADMINISTRATIVO</v>
      </c>
    </row>
    <row r="291" spans="1:14" ht="15" customHeight="1">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5">
        <v>2152</v>
      </c>
      <c r="N291" s="1" t="str">
        <f>+Tabla15[[#This Row],[NOMBRE DE LA CAUSA 2017]]</f>
        <v>INCUMPLIMIENTO DE ACUERDO CONCILIATORIO</v>
      </c>
    </row>
    <row r="292" spans="1:14" ht="15" customHeight="1">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6" t="s">
        <v>751</v>
      </c>
      <c r="M292" s="5">
        <v>2027</v>
      </c>
      <c r="N292" s="1" t="str">
        <f>+Tabla15[[#This Row],[NOMBRE DE LA CAUSA 2017]]</f>
        <v>INCUMPLIMIENTO DE LA OBLIGACION DE CONSTITUCION DE GARANTIAS CONTRACTUALES</v>
      </c>
    </row>
    <row r="293" spans="1:14" ht="15" customHeight="1">
      <c r="A293" s="1">
        <f>+Tabla15[[#This Row],[1]]</f>
        <v>291</v>
      </c>
      <c r="B293" s="6" t="s">
        <v>481</v>
      </c>
      <c r="C293" s="1">
        <v>1</v>
      </c>
      <c r="D293" s="1">
        <f>+IF(Tabla15[[#This Row],[NOMBRE DE LA CAUSA 2018]]=0,0,1)</f>
        <v>1</v>
      </c>
      <c r="E293" s="1">
        <f>+E292+Tabla15[[#This Row],[NOMBRE DE LA CAUSA 2019]]</f>
        <v>291</v>
      </c>
      <c r="F293" s="1">
        <f>+Tabla15[[#This Row],[0]]*Tabla15[[#This Row],[NOMBRE DE LA CAUSA 2019]]</f>
        <v>291</v>
      </c>
      <c r="G293" s="6" t="s">
        <v>17</v>
      </c>
      <c r="J293" s="1" t="s">
        <v>18</v>
      </c>
      <c r="K293" s="1" t="s">
        <v>19</v>
      </c>
      <c r="L293" s="6" t="s">
        <v>482</v>
      </c>
      <c r="M293" s="5">
        <v>835</v>
      </c>
      <c r="N293" s="1" t="str">
        <f>+Tabla15[[#This Row],[NOMBRE DE LA CAUSA 2017]]</f>
        <v>INCUMPLIMIENTO DE LA OBLIGACION DE SUSCRIBIR CONTRATO DE SEGURO</v>
      </c>
    </row>
    <row r="294" spans="1:14" ht="15" customHeight="1">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5">
        <v>806</v>
      </c>
      <c r="N294" s="1" t="str">
        <f>+Tabla15[[#This Row],[NOMBRE DE LA CAUSA 2017]]</f>
        <v>INCUMPLIMIENTO DE LAS OBLIGACIONES CONSIGNADAS EN EL ACTA DE LIQUIDACION DEL CONTRATO</v>
      </c>
    </row>
    <row r="295" spans="1:14" ht="15" customHeight="1">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5">
        <v>2153</v>
      </c>
      <c r="N295" s="1" t="str">
        <f>+Tabla15[[#This Row],[NOMBRE DE LA CAUSA 2017]]</f>
        <v>INCUMPLIMIENTO DE LAUDO ARBITRAL</v>
      </c>
    </row>
    <row r="296" spans="1:14" ht="15" customHeight="1">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5">
        <v>371</v>
      </c>
      <c r="N296" s="1" t="str">
        <f>+Tabla15[[#This Row],[NOMBRE DE LA CAUSA 2017]]</f>
        <v>INCUMPLIMIENTO DE NORMA JURIDICA</v>
      </c>
    </row>
    <row r="297" spans="1:14" ht="15" customHeight="1">
      <c r="A297" s="1">
        <f>+Tabla15[[#This Row],[1]]</f>
        <v>295</v>
      </c>
      <c r="B297" s="6" t="s">
        <v>1375</v>
      </c>
      <c r="C297" s="1">
        <v>1</v>
      </c>
      <c r="D297" s="1">
        <f>+IF(Tabla15[[#This Row],[NOMBRE DE LA CAUSA 2018]]=0,0,1)</f>
        <v>1</v>
      </c>
      <c r="E297" s="1">
        <f>+E296+Tabla15[[#This Row],[NOMBRE DE LA CAUSA 2019]]</f>
        <v>295</v>
      </c>
      <c r="F297" s="1">
        <f>+Tabla15[[#This Row],[0]]*Tabla15[[#This Row],[NOMBRE DE LA CAUSA 2019]]</f>
        <v>295</v>
      </c>
      <c r="G297" s="1" t="s">
        <v>746</v>
      </c>
      <c r="K297" s="6" t="s">
        <v>19</v>
      </c>
      <c r="L297" s="6" t="s">
        <v>1376</v>
      </c>
      <c r="M297" s="5">
        <v>2306</v>
      </c>
      <c r="N297" s="1" t="str">
        <f>+Tabla15[[#This Row],[NOMBRE DE LA CAUSA 2017]]</f>
        <v>INCUMPLIMIENTO DE REQUISITOS PARA DESIGNACION DE LIQUIDADOR</v>
      </c>
    </row>
    <row r="298" spans="1:14" ht="15" customHeight="1">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5">
        <v>2151</v>
      </c>
      <c r="N298" s="1" t="str">
        <f>+Tabla15[[#This Row],[NOMBRE DE LA CAUSA 2017]]</f>
        <v>INCUMPLIMIENTO DE SENTENCIA JUDICIAL</v>
      </c>
    </row>
    <row r="299" spans="1:14" ht="15" customHeight="1">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5">
        <v>807</v>
      </c>
      <c r="N299" s="1" t="str">
        <f>+Tabla15[[#This Row],[NOMBRE DE LA CAUSA 2017]]</f>
        <v>INCUMPLIMIENTO DEL ACTO ADMINISTRATIVO QUE LIQUIDA UN CONTRATO</v>
      </c>
    </row>
    <row r="300" spans="1:14" ht="15" customHeight="1">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5">
        <v>2028</v>
      </c>
      <c r="N300" s="1" t="str">
        <f>+Tabla15[[#This Row],[NOMBRE DE LA CAUSA 2017]]</f>
        <v>INCUMPLIMIENTO DEL CONTRATO POR EJECUCION PARCIAL DE PRESTACIONES</v>
      </c>
    </row>
    <row r="301" spans="1:14" ht="15" customHeight="1">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5">
        <v>2029</v>
      </c>
      <c r="N301" s="1" t="str">
        <f>+Tabla15[[#This Row],[NOMBRE DE LA CAUSA 2017]]</f>
        <v>INCUMPLIMIENTO DEL CONTRATO POR EJECUCION TARDIA DE PRESTACIONES</v>
      </c>
    </row>
    <row r="302" spans="1:14" ht="15" customHeight="1">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5">
        <v>2310</v>
      </c>
      <c r="N302" s="1" t="str">
        <f>+Tabla15[[#This Row],[NOMBRE DE LA CAUSA 2017]]</f>
        <v>INCUMPLIMIENTO DEL CONTRATO POR INDEBIDA INTERPRETACION</v>
      </c>
    </row>
    <row r="303" spans="1:14" ht="15" customHeight="1">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5">
        <v>2030</v>
      </c>
      <c r="N303" s="1" t="str">
        <f>+Tabla15[[#This Row],[NOMBRE DE LA CAUSA 2017]]</f>
        <v>INCUMPLIMIENTO DEL CONTRATO POR NO EJECUCION DE PRESTACIONES</v>
      </c>
    </row>
    <row r="304" spans="1:14" ht="15" customHeight="1">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5">
        <v>2031</v>
      </c>
      <c r="N304" s="1" t="str">
        <f>+Tabla15[[#This Row],[NOMBRE DE LA CAUSA 2017]]</f>
        <v>INCUMPLIMIENTO DEL CONTRATO POR VIOLACION DEL PRINCIPIO DE PLANEACION POR PARTE DE LA ENTIDAD CONTRATANTE</v>
      </c>
    </row>
    <row r="305" spans="1:14" ht="15" customHeight="1">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5">
        <v>2032</v>
      </c>
      <c r="N305" s="1" t="str">
        <f>+Tabla15[[#This Row],[NOMBRE DE LA CAUSA 2017]]</f>
        <v>INCUMPLIMIENTO DEL CONTRATO POR VIOLACION DEL PRINCIPIO DE PLANEACION POR PARTE DEL CONTRATISTA</v>
      </c>
    </row>
    <row r="306" spans="1:14" ht="15" customHeight="1">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5">
        <v>172</v>
      </c>
      <c r="N306" s="1" t="str">
        <f>+Tabla15[[#This Row],[NOMBRE DE LA CAUSA 2017]]</f>
        <v>INCUMPLIMIENTO DEL DEBER DE LIQUIDAR EL CONTRATO</v>
      </c>
    </row>
    <row r="307" spans="1:14" ht="15" customHeight="1">
      <c r="A307" s="1">
        <f>+Tabla15[[#This Row],[1]]</f>
        <v>305</v>
      </c>
      <c r="B307" s="6" t="s">
        <v>1400</v>
      </c>
      <c r="C307" s="1">
        <v>1</v>
      </c>
      <c r="D307" s="1">
        <f>+IF(Tabla15[[#This Row],[NOMBRE DE LA CAUSA 2018]]=0,0,1)</f>
        <v>1</v>
      </c>
      <c r="E307" s="1">
        <f>+E306+Tabla15[[#This Row],[NOMBRE DE LA CAUSA 2019]]</f>
        <v>305</v>
      </c>
      <c r="F307" s="1">
        <f>+Tabla15[[#This Row],[0]]*Tabla15[[#This Row],[NOMBRE DE LA CAUSA 2019]]</f>
        <v>305</v>
      </c>
      <c r="G307" s="1" t="s">
        <v>746</v>
      </c>
      <c r="I307" s="6" t="s">
        <v>1384</v>
      </c>
      <c r="K307" s="6" t="s">
        <v>19</v>
      </c>
      <c r="L307" s="6" t="s">
        <v>1401</v>
      </c>
      <c r="M307" s="5">
        <v>2317</v>
      </c>
      <c r="N307" s="1" t="str">
        <f>+Tabla15[[#This Row],[NOMBRE DE LA CAUSA 2017]]</f>
        <v>INCUMPLIMIENTO DEL DEBER DE PROTECCION A LA HONRA Y BUEN NOMBRE</v>
      </c>
    </row>
    <row r="308" spans="1:14" ht="15" customHeight="1">
      <c r="A308" s="1">
        <f>+Tabla15[[#This Row],[1]]</f>
        <v>306</v>
      </c>
      <c r="B308" s="6" t="s">
        <v>1377</v>
      </c>
      <c r="C308" s="1">
        <v>1</v>
      </c>
      <c r="D308" s="1">
        <f>+IF(Tabla15[[#This Row],[NOMBRE DE LA CAUSA 2018]]=0,0,1)</f>
        <v>1</v>
      </c>
      <c r="E308" s="1">
        <f>+E307+Tabla15[[#This Row],[NOMBRE DE LA CAUSA 2019]]</f>
        <v>306</v>
      </c>
      <c r="F308" s="1">
        <f>+Tabla15[[#This Row],[0]]*Tabla15[[#This Row],[NOMBRE DE LA CAUSA 2019]]</f>
        <v>306</v>
      </c>
      <c r="G308" s="1" t="s">
        <v>746</v>
      </c>
      <c r="K308" s="6" t="s">
        <v>19</v>
      </c>
      <c r="L308" s="6" t="s">
        <v>1378</v>
      </c>
      <c r="M308" s="5">
        <v>2307</v>
      </c>
      <c r="N308" s="1" t="str">
        <f>+Tabla15[[#This Row],[NOMBRE DE LA CAUSA 2017]]</f>
        <v>INCUMPLIMIENTO DEL DEBER DE SEGUIMIENTO A LOS PROCESOS DE LIQUIDACION DE ENTIDADES FINANCIERAS</v>
      </c>
    </row>
    <row r="309" spans="1:14" ht="15" customHeight="1">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5">
        <v>376</v>
      </c>
      <c r="N309" s="1" t="str">
        <f>+Tabla15[[#This Row],[NOMBRE DE LA CAUSA 2017]]</f>
        <v>INCUMPLIMIENTO EN EL DEBER DE SEGURIDAD Y PREVENCION DE DESASTRES</v>
      </c>
    </row>
    <row r="310" spans="1:14" ht="15" customHeight="1">
      <c r="A310" s="1">
        <f>+Tabla15[[#This Row],[1]]</f>
        <v>308</v>
      </c>
      <c r="B310" s="6"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6" t="s">
        <v>305</v>
      </c>
      <c r="M310" s="5">
        <v>481</v>
      </c>
      <c r="N310" s="1" t="str">
        <f>+Tabla15[[#This Row],[NOMBRE DE LA CAUSA 2017]]</f>
        <v>INCUMPLIMIENTO EN EL PAGO DE APORTES AL SISTEMA DE SEGURIDAD SOCIAL INTEGRAL</v>
      </c>
    </row>
    <row r="311" spans="1:14" ht="15" customHeight="1">
      <c r="A311" s="1">
        <f>+Tabla15[[#This Row],[1]]</f>
        <v>309</v>
      </c>
      <c r="B311" s="6" t="s">
        <v>336</v>
      </c>
      <c r="C311" s="1">
        <v>1</v>
      </c>
      <c r="D311" s="1">
        <f>+IF(Tabla15[[#This Row],[NOMBRE DE LA CAUSA 2018]]=0,0,1)</f>
        <v>1</v>
      </c>
      <c r="E311" s="1">
        <f>+E310+Tabla15[[#This Row],[NOMBRE DE LA CAUSA 2019]]</f>
        <v>309</v>
      </c>
      <c r="F311" s="1">
        <f>+Tabla15[[#This Row],[0]]*Tabla15[[#This Row],[NOMBRE DE LA CAUSA 2019]]</f>
        <v>309</v>
      </c>
      <c r="G311" s="6" t="s">
        <v>17</v>
      </c>
      <c r="J311" s="1" t="s">
        <v>18</v>
      </c>
      <c r="K311" s="1" t="s">
        <v>19</v>
      </c>
      <c r="L311" s="6" t="s">
        <v>337</v>
      </c>
      <c r="M311" s="5">
        <v>546</v>
      </c>
      <c r="N311" s="1" t="str">
        <f>+Tabla15[[#This Row],[NOMBRE DE LA CAUSA 2017]]</f>
        <v>INCUMPLIMIENTO EN EL PAGO DE APORTES PARAFISCALES</v>
      </c>
    </row>
    <row r="312" spans="1:14" ht="15" customHeight="1">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5">
        <v>2242</v>
      </c>
      <c r="N312" s="1" t="str">
        <f>+Tabla15[[#This Row],[NOMBRE DE LA CAUSA 2017]]</f>
        <v>INCUMPLIMIENTO EN EL PAGO DE ASIGNACION DE RETIRO</v>
      </c>
    </row>
    <row r="313" spans="1:14" ht="15" customHeight="1">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5">
        <v>632</v>
      </c>
      <c r="N313" s="1" t="str">
        <f>+Tabla15[[#This Row],[NOMBRE DE LA CAUSA 2017]]</f>
        <v>INCUMPLIMIENTO EN EL PAGO DE AUXILIO DE CESANTIAS</v>
      </c>
    </row>
    <row r="314" spans="1:14" ht="15" customHeight="1">
      <c r="A314" s="1">
        <f>+Tabla15[[#This Row],[1]]</f>
        <v>312</v>
      </c>
      <c r="B314" s="6"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6" t="s">
        <v>19</v>
      </c>
      <c r="L314" s="6" t="s">
        <v>1374</v>
      </c>
      <c r="M314" s="5">
        <v>2305</v>
      </c>
      <c r="N314" s="1" t="str">
        <f>+Tabla15[[#This Row],[NOMBRE DE LA CAUSA 2017]]</f>
        <v>INCUMPLIMIENTO EN EL PAGO DE COSTO ACUMULADO DE ASCENSOS EN EL ESCALAFON DOCENTE</v>
      </c>
    </row>
    <row r="315" spans="1:14" ht="15" customHeight="1">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5">
        <v>2013</v>
      </c>
      <c r="N315" s="1" t="str">
        <f>+Tabla15[[#This Row],[NOMBRE DE LA CAUSA 2017]]</f>
        <v>INCUMPLIMIENTO EN EL PAGO DE CUOTAS DE COPROPIEDAD</v>
      </c>
    </row>
    <row r="316" spans="1:14" ht="15" customHeight="1">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6" t="s">
        <v>1283</v>
      </c>
      <c r="M316" s="5">
        <v>2264</v>
      </c>
      <c r="N316" s="1" t="str">
        <f>+Tabla15[[#This Row],[NOMBRE DE LA CAUSA 2017]]</f>
        <v>INCUMPLIMIENTO EN EL PAGO DE HONORARIOS</v>
      </c>
    </row>
    <row r="317" spans="1:14" ht="15" customHeight="1">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5">
        <v>2277</v>
      </c>
      <c r="N317" s="1" t="str">
        <f>+Tabla15[[#This Row],[NOMBRE DE LA CAUSA 2017]]</f>
        <v>INCUMPLIMIENTO EN EL PAGO DE INCAPACIDAD MEDICA</v>
      </c>
    </row>
    <row r="318" spans="1:14" ht="15" customHeight="1">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5">
        <v>2218</v>
      </c>
      <c r="N318" s="1" t="str">
        <f>+Tabla15[[#This Row],[NOMBRE DE LA CAUSA 2017]]</f>
        <v>INCUMPLIMIENTO EN EL PAGO DE INCREMENTO DE PENSION DE INVALIDEZ</v>
      </c>
    </row>
    <row r="319" spans="1:14" ht="15" customHeight="1">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5">
        <v>2217</v>
      </c>
      <c r="N319" s="1" t="str">
        <f>+Tabla15[[#This Row],[NOMBRE DE LA CAUSA 2017]]</f>
        <v>INCUMPLIMIENTO EN EL PAGO DE INCREMENTO DE PENSION DE VEJEZ</v>
      </c>
    </row>
    <row r="320" spans="1:14" ht="15" customHeight="1">
      <c r="A320" s="1">
        <f>+Tabla15[[#This Row],[1]]</f>
        <v>318</v>
      </c>
      <c r="B320" s="6" t="s">
        <v>1398</v>
      </c>
      <c r="C320" s="1">
        <v>1</v>
      </c>
      <c r="D320" s="1">
        <f>+IF(Tabla15[[#This Row],[NOMBRE DE LA CAUSA 2018]]=0,0,1)</f>
        <v>1</v>
      </c>
      <c r="E320" s="1">
        <f>+E319+Tabla15[[#This Row],[NOMBRE DE LA CAUSA 2019]]</f>
        <v>318</v>
      </c>
      <c r="F320" s="1">
        <f>+Tabla15[[#This Row],[0]]*Tabla15[[#This Row],[NOMBRE DE LA CAUSA 2019]]</f>
        <v>318</v>
      </c>
      <c r="G320" s="1" t="s">
        <v>746</v>
      </c>
      <c r="K320" s="6" t="s">
        <v>19</v>
      </c>
      <c r="L320" s="6" t="s">
        <v>1399</v>
      </c>
      <c r="M320" s="5">
        <v>2316</v>
      </c>
      <c r="N320" s="1" t="str">
        <f>+Tabla15[[#This Row],[NOMBRE DE LA CAUSA 2017]]</f>
        <v>INCUMPLIMIENTO EN EL PAGO DE INDEMNIZACION POR DESPIDO SIN JUSTA CAUSA</v>
      </c>
    </row>
    <row r="321" spans="1:14" ht="15" customHeight="1">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5">
        <v>2279</v>
      </c>
      <c r="N321" s="1" t="str">
        <f>+Tabla15[[#This Row],[NOMBRE DE LA CAUSA 2017]]</f>
        <v>INCUMPLIMIENTO EN EL PAGO DE INDEMNIZACION POR DISMINUCION DE CAPACIDAD LABORAL</v>
      </c>
    </row>
    <row r="322" spans="1:14" ht="15" customHeight="1">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5">
        <v>2283</v>
      </c>
      <c r="N322" s="1" t="str">
        <f>+Tabla15[[#This Row],[NOMBRE DE LA CAUSA 2017]]</f>
        <v>INCUMPLIMIENTO EN EL PAGO DE INDEMNIZACION POR MUERTE EN ACCIDENTE DE TRABAJO</v>
      </c>
    </row>
    <row r="323" spans="1:14" ht="15" customHeight="1">
      <c r="A323" s="1">
        <f>+Tabla15[[#This Row],[1]]</f>
        <v>321</v>
      </c>
      <c r="B323" s="6" t="s">
        <v>1456</v>
      </c>
      <c r="C323" s="1">
        <v>1</v>
      </c>
      <c r="D323" s="1">
        <f>+IF(Tabla15[[#This Row],[NOMBRE DE LA CAUSA 2018]]=0,0,1)</f>
        <v>1</v>
      </c>
      <c r="E323" s="1">
        <f>+E322+Tabla15[[#This Row],[NOMBRE DE LA CAUSA 2019]]</f>
        <v>321</v>
      </c>
      <c r="F323" s="1">
        <f>+Tabla15[[#This Row],[0]]*Tabla15[[#This Row],[NOMBRE DE LA CAUSA 2019]]</f>
        <v>321</v>
      </c>
      <c r="G323" s="1" t="s">
        <v>746</v>
      </c>
      <c r="I323" s="6" t="s">
        <v>1450</v>
      </c>
      <c r="K323" s="6" t="s">
        <v>19</v>
      </c>
      <c r="L323" s="6" t="s">
        <v>1457</v>
      </c>
      <c r="M323" s="34">
        <v>2348</v>
      </c>
      <c r="N323" s="1" t="str">
        <f>+Tabla15[[#This Row],[NOMBRE DE LA CAUSA 2017]]</f>
        <v>INCUMPLIMIENTO EN EL PAGO DE INDEMNIZACION SUSTITUTIVA DE PENSION DE SOBREVIVIENTES</v>
      </c>
    </row>
    <row r="324" spans="1:14" ht="15" customHeight="1">
      <c r="A324" s="1">
        <f>+Tabla15[[#This Row],[1]]</f>
        <v>322</v>
      </c>
      <c r="B324" s="6" t="s">
        <v>1449</v>
      </c>
      <c r="C324" s="1">
        <v>1</v>
      </c>
      <c r="D324" s="1">
        <f>+IF(Tabla15[[#This Row],[NOMBRE DE LA CAUSA 2018]]=0,0,1)</f>
        <v>1</v>
      </c>
      <c r="E324" s="1">
        <f>+E323+Tabla15[[#This Row],[NOMBRE DE LA CAUSA 2019]]</f>
        <v>322</v>
      </c>
      <c r="F324" s="1">
        <f>+Tabla15[[#This Row],[0]]*Tabla15[[#This Row],[NOMBRE DE LA CAUSA 2019]]</f>
        <v>322</v>
      </c>
      <c r="G324" s="1" t="s">
        <v>746</v>
      </c>
      <c r="I324" s="6" t="s">
        <v>1450</v>
      </c>
      <c r="K324" s="6" t="s">
        <v>19</v>
      </c>
      <c r="L324" s="6" t="s">
        <v>1451</v>
      </c>
      <c r="M324" s="34">
        <v>2345</v>
      </c>
      <c r="N324" s="1" t="str">
        <f>+Tabla15[[#This Row],[NOMBRE DE LA CAUSA 2017]]</f>
        <v>INCUMPLIMIENTO EN EL PAGO DE INDEMNIZACION SUSTITUTIVA DE PENSION DE VEJEZ</v>
      </c>
    </row>
    <row r="325" spans="1:14" ht="15" customHeight="1">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5">
        <v>547</v>
      </c>
      <c r="N325" s="1" t="str">
        <f>+Tabla15[[#This Row],[NOMBRE DE LA CAUSA 2017]]</f>
        <v>INCUMPLIMIENTO EN EL PAGO DE INTERESES SOBRE EL AUXILIO DE CESANTIA</v>
      </c>
    </row>
    <row r="326" spans="1:14" ht="15" customHeight="1">
      <c r="A326" s="1">
        <f>+Tabla15[[#This Row],[1]]</f>
        <v>324</v>
      </c>
      <c r="B326" s="6"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5">
        <v>2285</v>
      </c>
      <c r="N326" s="1" t="str">
        <f>+Tabla15[[#This Row],[NOMBRE DE LA CAUSA 2017]]</f>
        <v>INCUMPLIMIENTO EN EL PAGO DE LA BONIFICACION POR COMPENSACION</v>
      </c>
    </row>
    <row r="327" spans="1:14" ht="15" customHeight="1">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5">
        <v>2229</v>
      </c>
      <c r="N327" s="1" t="str">
        <f>+Tabla15[[#This Row],[NOMBRE DE LA CAUSA 2017]]</f>
        <v>INCUMPLIMIENTO EN EL PAGO DE LA INDEXACION Y REAJUSTE DE LA PENSION DE INVALIDEZ</v>
      </c>
    </row>
    <row r="328" spans="1:14" ht="15" customHeight="1">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5">
        <v>2230</v>
      </c>
      <c r="N328" s="1" t="str">
        <f>+Tabla15[[#This Row],[NOMBRE DE LA CAUSA 2017]]</f>
        <v>INCUMPLIMIENTO EN EL PAGO DE LA INDEXACION Y REAJUSTE DE LA PENSION DE SOBREVIVIENTE</v>
      </c>
    </row>
    <row r="329" spans="1:14" ht="15" customHeight="1">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5">
        <v>2228</v>
      </c>
      <c r="N329" s="1" t="str">
        <f>+Tabla15[[#This Row],[NOMBRE DE LA CAUSA 2017]]</f>
        <v>INCUMPLIMIENTO EN EL PAGO DE LA INDEXACION Y REAJUSTE DE LA PENSION DE VEJEZ</v>
      </c>
    </row>
    <row r="330" spans="1:14" ht="15" customHeight="1">
      <c r="A330" s="1">
        <f>+Tabla15[[#This Row],[1]]</f>
        <v>328</v>
      </c>
      <c r="B330" s="6" t="s">
        <v>1466</v>
      </c>
      <c r="C330" s="1">
        <v>1</v>
      </c>
      <c r="D330" s="1">
        <f>+IF(Tabla15[[#This Row],[NOMBRE DE LA CAUSA 2018]]=0,0,1)</f>
        <v>1</v>
      </c>
      <c r="E330" s="1">
        <f>+E329+Tabla15[[#This Row],[NOMBRE DE LA CAUSA 2019]]</f>
        <v>328</v>
      </c>
      <c r="F330" s="1">
        <f>+Tabla15[[#This Row],[0]]*Tabla15[[#This Row],[NOMBRE DE LA CAUSA 2019]]</f>
        <v>328</v>
      </c>
      <c r="G330" s="1" t="s">
        <v>746</v>
      </c>
      <c r="I330" s="6" t="s">
        <v>1450</v>
      </c>
      <c r="K330" s="6" t="s">
        <v>19</v>
      </c>
      <c r="L330" s="6" t="s">
        <v>1467</v>
      </c>
      <c r="M330" s="34">
        <v>2353</v>
      </c>
      <c r="N330" s="1" t="str">
        <f>+Tabla15[[#This Row],[NOMBRE DE LA CAUSA 2017]]</f>
        <v>INCUMPLIMIENTO EN EL PAGO DE LA INDEXACION Y REAJUSTE DE PENSION SUSTITUTIVA</v>
      </c>
    </row>
    <row r="331" spans="1:14" ht="15" customHeight="1">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6" t="s">
        <v>179</v>
      </c>
      <c r="M331" s="5">
        <v>287</v>
      </c>
      <c r="N331" s="1" t="str">
        <f>+Tabla15[[#This Row],[NOMBRE DE LA CAUSA 2017]]</f>
        <v>INCUMPLIMIENTO EN EL PAGO DE LOS CANONES DE ARRENDAMIENTO</v>
      </c>
    </row>
    <row r="332" spans="1:14" ht="15" customHeight="1">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5">
        <v>445</v>
      </c>
      <c r="N332" s="1" t="str">
        <f>+Tabla15[[#This Row],[NOMBRE DE LA CAUSA 2017]]</f>
        <v>INCUMPLIMIENTO EN EL PAGO DE MESADA ADICIONAL</v>
      </c>
    </row>
    <row r="333" spans="1:14" ht="15" customHeight="1">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5">
        <v>2209</v>
      </c>
      <c r="N333" s="1" t="str">
        <f>+Tabla15[[#This Row],[NOMBRE DE LA CAUSA 2017]]</f>
        <v>INCUMPLIMIENTO EN EL PAGO DE PENSION DE INVALIDEZ</v>
      </c>
    </row>
    <row r="334" spans="1:14" ht="15" customHeight="1">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5">
        <v>2210</v>
      </c>
      <c r="N334" s="1" t="str">
        <f>+Tabla15[[#This Row],[NOMBRE DE LA CAUSA 2017]]</f>
        <v>INCUMPLIMIENTO EN EL PAGO DE PENSION DE SOBREVIVIENTE</v>
      </c>
    </row>
    <row r="335" spans="1:14" ht="15" customHeight="1">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5">
        <v>2208</v>
      </c>
      <c r="N335" s="1" t="str">
        <f>+Tabla15[[#This Row],[NOMBRE DE LA CAUSA 2017]]</f>
        <v>INCUMPLIMIENTO EN EL PAGO DE PENSION DE VEJEZ</v>
      </c>
    </row>
    <row r="336" spans="1:14" ht="15" customHeight="1">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6" t="s">
        <v>19</v>
      </c>
      <c r="L336" s="1" t="s">
        <v>1218</v>
      </c>
      <c r="M336" s="5">
        <v>2235</v>
      </c>
      <c r="N336" s="1" t="str">
        <f>+Tabla15[[#This Row],[NOMBRE DE LA CAUSA 2017]]</f>
        <v>INCUMPLIMIENTO EN EL PAGO DE PENSION FAMILIAR</v>
      </c>
    </row>
    <row r="337" spans="1:14" ht="15" customHeight="1">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6" t="s">
        <v>19</v>
      </c>
      <c r="L337" s="6" t="s">
        <v>1393</v>
      </c>
      <c r="M337" s="17">
        <v>2319</v>
      </c>
      <c r="N337" s="1" t="str">
        <f>+Tabla15[[#This Row],[NOMBRE DE LA CAUSA 2017]]</f>
        <v>INCUMPLIMIENTO EN EL PAGO DE PENSION SUSTITUTIVA</v>
      </c>
    </row>
    <row r="338" spans="1:14" ht="15" customHeight="1">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7"/>
      <c r="J338" s="1" t="s">
        <v>18</v>
      </c>
      <c r="K338" s="1" t="s">
        <v>19</v>
      </c>
      <c r="L338" s="1" t="s">
        <v>255</v>
      </c>
      <c r="M338" s="5">
        <v>415</v>
      </c>
      <c r="N338" s="1" t="str">
        <f>+Tabla15[[#This Row],[NOMBRE DE LA CAUSA 2017]]</f>
        <v>INCUMPLIMIENTO EN EL PAGO DE PRESTACIONES SOCIALES</v>
      </c>
    </row>
    <row r="339" spans="1:14" ht="15" customHeight="1">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8" t="s">
        <v>1252</v>
      </c>
      <c r="M339" s="5">
        <v>2250</v>
      </c>
      <c r="N339" s="1" t="str">
        <f>+Tabla15[[#This Row],[NOMBRE DE LA CAUSA 2017]]</f>
        <v>INCUMPLIMIENTO EN EL PAGO DE PRIMA DE ACTIVIDAD</v>
      </c>
    </row>
    <row r="340" spans="1:14" ht="15" customHeight="1">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5">
        <v>2249</v>
      </c>
      <c r="N340" s="1" t="str">
        <f>+Tabla15[[#This Row],[NOMBRE DE LA CAUSA 2017]]</f>
        <v>INCUMPLIMIENTO EN EL PAGO DE PRIMA DE ACTUALIZACION</v>
      </c>
    </row>
    <row r="341" spans="1:14" ht="15" customHeight="1">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5">
        <v>2252</v>
      </c>
      <c r="N341" s="1" t="str">
        <f>+Tabla15[[#This Row],[NOMBRE DE LA CAUSA 2017]]</f>
        <v>INCUMPLIMIENTO EN EL PAGO DE PRIMA DE ANTIGUEDAD</v>
      </c>
    </row>
    <row r="342" spans="1:14" ht="15" customHeight="1">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5">
        <v>2247</v>
      </c>
      <c r="N342" s="1" t="str">
        <f>+Tabla15[[#This Row],[NOMBRE DE LA CAUSA 2017]]</f>
        <v>INCUMPLIMIENTO EN EL PAGO DE PRIMA DE SERVICIOS</v>
      </c>
    </row>
    <row r="343" spans="1:14" ht="15" customHeight="1">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5">
        <v>2254</v>
      </c>
      <c r="N343" s="1" t="str">
        <f>+Tabla15[[#This Row],[NOMBRE DE LA CAUSA 2017]]</f>
        <v>INCUMPLIMIENTO EN EL PAGO DE PRIMA TECNICA</v>
      </c>
    </row>
    <row r="344" spans="1:14" ht="15" customHeight="1">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5">
        <v>2233</v>
      </c>
      <c r="N344" s="1" t="str">
        <f>+Tabla15[[#This Row],[NOMBRE DE LA CAUSA 2017]]</f>
        <v>INCUMPLIMIENTO EN EL PAGO DE REAJUSTE DE LA PENSION POR LEY 4 DE 1992</v>
      </c>
    </row>
    <row r="345" spans="1:14" ht="15" customHeight="1">
      <c r="A345" s="1">
        <f>+Tabla15[[#This Row],[1]]</f>
        <v>343</v>
      </c>
      <c r="B345" s="6" t="s">
        <v>1332</v>
      </c>
      <c r="C345" s="1">
        <v>1</v>
      </c>
      <c r="D345" s="1">
        <f>+IF(Tabla15[[#This Row],[NOMBRE DE LA CAUSA 2018]]=0,0,1)</f>
        <v>1</v>
      </c>
      <c r="E345" s="1">
        <f>+E344+Tabla15[[#This Row],[NOMBRE DE LA CAUSA 2019]]</f>
        <v>343</v>
      </c>
      <c r="F345" s="1">
        <f>+Tabla15[[#This Row],[0]]*Tabla15[[#This Row],[NOMBRE DE LA CAUSA 2019]]</f>
        <v>343</v>
      </c>
      <c r="G345" s="1" t="s">
        <v>746</v>
      </c>
      <c r="K345" s="6" t="s">
        <v>19</v>
      </c>
      <c r="L345" s="6" t="s">
        <v>1333</v>
      </c>
      <c r="M345" s="5">
        <v>2286</v>
      </c>
      <c r="N345" s="1" t="str">
        <f>+Tabla15[[#This Row],[NOMBRE DE LA CAUSA 2017]]</f>
        <v>INCUMPLIMIENTO EN EL PAGO DE REGALIAS</v>
      </c>
    </row>
    <row r="346" spans="1:14" ht="15" customHeight="1">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5">
        <v>2224</v>
      </c>
      <c r="N346" s="1" t="str">
        <f>+Tabla15[[#This Row],[NOMBRE DE LA CAUSA 2017]]</f>
        <v>INCUMPLIMIENTO EN EL PAGO DE RETROACTIVO DE PENSION DE INVALIDEZ</v>
      </c>
    </row>
    <row r="347" spans="1:14" ht="15" customHeight="1">
      <c r="A347" s="1">
        <f>+Tabla15[[#This Row],[1]]</f>
        <v>345</v>
      </c>
      <c r="B347" s="6" t="s">
        <v>1462</v>
      </c>
      <c r="C347" s="1">
        <v>1</v>
      </c>
      <c r="D347" s="1">
        <f>+IF(Tabla15[[#This Row],[NOMBRE DE LA CAUSA 2018]]=0,0,1)</f>
        <v>1</v>
      </c>
      <c r="E347" s="1">
        <f>+E346+Tabla15[[#This Row],[NOMBRE DE LA CAUSA 2019]]</f>
        <v>345</v>
      </c>
      <c r="F347" s="1">
        <f>+Tabla15[[#This Row],[0]]*Tabla15[[#This Row],[NOMBRE DE LA CAUSA 2019]]</f>
        <v>345</v>
      </c>
      <c r="G347" s="1" t="s">
        <v>746</v>
      </c>
      <c r="I347" s="6" t="s">
        <v>1450</v>
      </c>
      <c r="K347" s="6" t="s">
        <v>19</v>
      </c>
      <c r="L347" s="6" t="s">
        <v>1463</v>
      </c>
      <c r="M347" s="34">
        <v>2351</v>
      </c>
      <c r="N347" s="1" t="str">
        <f>+Tabla15[[#This Row],[NOMBRE DE LA CAUSA 2017]]</f>
        <v>INCUMPLIMIENTO EN EL PAGO DE RETROACTIVO DE PENSION DE SOBREVIVIENTE</v>
      </c>
    </row>
    <row r="348" spans="1:14" ht="15" customHeight="1">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5">
        <v>2223</v>
      </c>
      <c r="N348" s="1" t="str">
        <f>+Tabla15[[#This Row],[NOMBRE DE LA CAUSA 2017]]</f>
        <v>INCUMPLIMIENTO EN EL PAGO DE RETROACTIVO DE PENSION DE VEJEZ</v>
      </c>
    </row>
    <row r="349" spans="1:14" ht="15" customHeight="1">
      <c r="A349" s="1">
        <f>+Tabla15[[#This Row],[1]]</f>
        <v>347</v>
      </c>
      <c r="B349" s="6" t="s">
        <v>1472</v>
      </c>
      <c r="C349" s="1">
        <v>1</v>
      </c>
      <c r="D349" s="1">
        <f>+IF(Tabla15[[#This Row],[NOMBRE DE LA CAUSA 2018]]=0,0,1)</f>
        <v>1</v>
      </c>
      <c r="E349" s="1">
        <f>+E348+Tabla15[[#This Row],[NOMBRE DE LA CAUSA 2019]]</f>
        <v>347</v>
      </c>
      <c r="F349" s="1">
        <f>+Tabla15[[#This Row],[0]]*Tabla15[[#This Row],[NOMBRE DE LA CAUSA 2019]]</f>
        <v>347</v>
      </c>
      <c r="G349" s="1" t="s">
        <v>746</v>
      </c>
      <c r="I349" s="6" t="s">
        <v>1450</v>
      </c>
      <c r="K349" s="6" t="s">
        <v>19</v>
      </c>
      <c r="L349" s="6" t="s">
        <v>1473</v>
      </c>
      <c r="M349" s="34">
        <v>2356</v>
      </c>
      <c r="N349" s="1" t="str">
        <f>+Tabla15[[#This Row],[NOMBRE DE LA CAUSA 2017]]</f>
        <v>INCUMPLIMIENTO EN EL PAGO DE RETROACTIVO DE PENSION SUSTITUTIVA</v>
      </c>
    </row>
    <row r="350" spans="1:14" ht="15" customHeight="1">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5">
        <v>1880</v>
      </c>
      <c r="N350" s="1" t="str">
        <f>+Tabla15[[#This Row],[NOMBRE DE LA CAUSA 2017]]</f>
        <v>INCUMPLIMIENTO EN EL PAGO DE SALARIO</v>
      </c>
    </row>
    <row r="351" spans="1:14" ht="15" customHeight="1">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6" t="s">
        <v>159</v>
      </c>
      <c r="M351" s="5">
        <v>266</v>
      </c>
      <c r="N351" s="1" t="str">
        <f>+Tabla15[[#This Row],[NOMBRE DE LA CAUSA 2017]]</f>
        <v>INCUMPLIMIENTO EN EL PAGO DE SINIESTRO POR ASEGURADORA</v>
      </c>
    </row>
    <row r="352" spans="1:14" ht="15" customHeight="1">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5">
        <v>2259</v>
      </c>
      <c r="N352" s="1" t="str">
        <f>+Tabla15[[#This Row],[NOMBRE DE LA CAUSA 2017]]</f>
        <v>INCUMPLIMIENTO EN EL PAGO DE SUBSIDIO DE VIVIENDA</v>
      </c>
    </row>
    <row r="353" spans="1:14" ht="15" customHeight="1">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5">
        <v>2256</v>
      </c>
      <c r="N353" s="1" t="str">
        <f>+Tabla15[[#This Row],[NOMBRE DE LA CAUSA 2017]]</f>
        <v>INCUMPLIMIENTO EN EL PAGO DE SUBSIDIO FAMILIAR</v>
      </c>
    </row>
    <row r="354" spans="1:14" ht="15" customHeight="1">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5">
        <v>2244</v>
      </c>
      <c r="N354" s="1" t="str">
        <f>+Tabla15[[#This Row],[NOMBRE DE LA CAUSA 2017]]</f>
        <v>INCUMPLIMIENTO EN EL PAGO DE SUSTITUCION DE LA ASIGNACION DE RETIRO</v>
      </c>
    </row>
    <row r="355" spans="1:14" ht="15" customHeight="1">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5">
        <v>225</v>
      </c>
      <c r="N355" s="1" t="str">
        <f>+Tabla15[[#This Row],[NOMBRE DE LA CAUSA 2017]]</f>
        <v>INCUMPLIMIENTO EN EL PAGO DE UNA OBLIGACION CON GARANTIA REAL</v>
      </c>
    </row>
    <row r="356" spans="1:14" ht="15" customHeight="1">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5">
        <v>2212</v>
      </c>
      <c r="N356" s="1" t="str">
        <f>+Tabla15[[#This Row],[NOMBRE DE LA CAUSA 2017]]</f>
        <v>INCUMPLIMIENTO EN EL PAGO DEL AUXILIO FUNERARIO</v>
      </c>
    </row>
    <row r="357" spans="1:14" ht="15" customHeight="1">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5">
        <v>10</v>
      </c>
      <c r="N357" s="1" t="str">
        <f>+Tabla15[[#This Row],[NOMBRE DE LA CAUSA 2017]]</f>
        <v>INCUMPLIMIENTO EN EL RECONOCIMIENTO DE MEDICAMENTOS Y SERVICIOS INCLUIDOS O NO EN EL POS</v>
      </c>
    </row>
    <row r="358" spans="1:14" ht="15" customHeight="1">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5">
        <v>246</v>
      </c>
      <c r="N358" s="1" t="str">
        <f>+Tabla15[[#This Row],[NOMBRE DE LA CAUSA 2017]]</f>
        <v>INCUMPLIMIENTO EN LA CONSTITUCION DE CONSORCIOS Y/O UNIONES TEMPORALES</v>
      </c>
    </row>
    <row r="359" spans="1:14" ht="15" customHeight="1">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5">
        <v>509</v>
      </c>
      <c r="N359" s="1" t="str">
        <f>+Tabla15[[#This Row],[NOMBRE DE LA CAUSA 2017]]</f>
        <v>INCUMPLIMIENTO EN LA ENTREGA DE VIVIENDA DE INTERES SOCIAL</v>
      </c>
    </row>
    <row r="360" spans="1:14" ht="15" customHeight="1">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7"/>
      <c r="J360" s="1" t="s">
        <v>18</v>
      </c>
      <c r="K360" s="1" t="s">
        <v>19</v>
      </c>
      <c r="L360" s="1" t="s">
        <v>175</v>
      </c>
      <c r="M360" s="5">
        <v>285</v>
      </c>
      <c r="N360" s="1" t="str">
        <f>+Tabla15[[#This Row],[NOMBRE DE LA CAUSA 2017]]</f>
        <v>INCUMPLIMIENTO EN LA ENTREGA MATERIAL DE BIEN DEL TRADENTE AL ADQUIRENTE</v>
      </c>
    </row>
    <row r="361" spans="1:14" ht="15" customHeight="1">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5">
        <v>236</v>
      </c>
      <c r="N361" s="1" t="str">
        <f>+Tabla15[[#This Row],[NOMBRE DE LA CAUSA 2017]]</f>
        <v>INCUMPLIMIENTO EN PAGO DE OBLIGACION CONTENIDA EN TITULO VALOR</v>
      </c>
    </row>
    <row r="362" spans="1:14" ht="15" customHeight="1">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5">
        <v>281</v>
      </c>
      <c r="N362" s="1" t="str">
        <f>+Tabla15[[#This Row],[NOMBRE DE LA CAUSA 2017]]</f>
        <v>INDEBIDA ADECUACION FISICA DE CONSTRUCCIONES PARA PERSONAS CON ALGUNA DISCAPACIDAD</v>
      </c>
    </row>
    <row r="363" spans="1:14" ht="15" customHeight="1">
      <c r="A363" s="1">
        <f>+Tabla15[[#This Row],[1]]</f>
        <v>361</v>
      </c>
      <c r="B363" s="28" t="s">
        <v>396</v>
      </c>
      <c r="C363" s="1">
        <v>1</v>
      </c>
      <c r="D363" s="1">
        <f>+IF(Tabla15[[#This Row],[NOMBRE DE LA CAUSA 2018]]=0,0,1)</f>
        <v>1</v>
      </c>
      <c r="E363" s="1">
        <f>+E362+Tabla15[[#This Row],[NOMBRE DE LA CAUSA 2019]]</f>
        <v>361</v>
      </c>
      <c r="F363" s="1">
        <f>+Tabla15[[#This Row],[0]]*Tabla15[[#This Row],[NOMBRE DE LA CAUSA 2019]]</f>
        <v>361</v>
      </c>
      <c r="G363" s="6" t="s">
        <v>17</v>
      </c>
      <c r="H363" s="7"/>
      <c r="I363" s="7"/>
      <c r="J363" s="1" t="s">
        <v>18</v>
      </c>
      <c r="K363" s="30" t="s">
        <v>19</v>
      </c>
      <c r="L363" s="12" t="s">
        <v>397</v>
      </c>
      <c r="M363" s="5">
        <v>782</v>
      </c>
      <c r="N363" s="1" t="str">
        <f>+Tabla15[[#This Row],[NOMBRE DE LA CAUSA 2017]]</f>
        <v>INDEBIDA CONSTITUCION DE SINDICATO</v>
      </c>
    </row>
    <row r="364" spans="1:14" ht="15" customHeight="1">
      <c r="A364" s="1">
        <f>+Tabla15[[#This Row],[1]]</f>
        <v>362</v>
      </c>
      <c r="B364" s="7" t="s">
        <v>190</v>
      </c>
      <c r="C364" s="1">
        <v>1</v>
      </c>
      <c r="D364" s="1">
        <f>+IF(Tabla15[[#This Row],[NOMBRE DE LA CAUSA 2018]]=0,0,1)</f>
        <v>1</v>
      </c>
      <c r="E364" s="1">
        <f>+E363+Tabla15[[#This Row],[NOMBRE DE LA CAUSA 2019]]</f>
        <v>362</v>
      </c>
      <c r="F364" s="1">
        <f>+Tabla15[[#This Row],[0]]*Tabla15[[#This Row],[NOMBRE DE LA CAUSA 2019]]</f>
        <v>362</v>
      </c>
      <c r="G364" s="1" t="s">
        <v>17</v>
      </c>
      <c r="H364" s="7"/>
      <c r="I364" s="7"/>
      <c r="J364" s="1" t="s">
        <v>18</v>
      </c>
      <c r="K364" s="30" t="s">
        <v>19</v>
      </c>
      <c r="L364" s="1" t="s">
        <v>191</v>
      </c>
      <c r="M364" s="5">
        <v>314</v>
      </c>
      <c r="N364" s="1" t="str">
        <f>+Tabla15[[#This Row],[NOMBRE DE LA CAUSA 2017]]</f>
        <v>INDEBIDA INCORPORACION DE CONSCRIPTOS</v>
      </c>
    </row>
    <row r="365" spans="1:14" ht="15" customHeight="1">
      <c r="A365" s="1">
        <f>+Tabla15[[#This Row],[1]]</f>
        <v>363</v>
      </c>
      <c r="B365" s="9" t="s">
        <v>1433</v>
      </c>
      <c r="C365" s="1">
        <v>1</v>
      </c>
      <c r="D365" s="1">
        <f>+IF(Tabla15[[#This Row],[NOMBRE DE LA CAUSA 2018]]=0,0,1)</f>
        <v>1</v>
      </c>
      <c r="E365" s="1">
        <f>+E364+Tabla15[[#This Row],[NOMBRE DE LA CAUSA 2019]]</f>
        <v>363</v>
      </c>
      <c r="F365" s="1">
        <f>+Tabla15[[#This Row],[0]]*Tabla15[[#This Row],[NOMBRE DE LA CAUSA 2019]]</f>
        <v>363</v>
      </c>
      <c r="G365" s="7" t="s">
        <v>746</v>
      </c>
      <c r="H365" s="7"/>
      <c r="I365" s="9" t="s">
        <v>1434</v>
      </c>
      <c r="K365" s="9" t="s">
        <v>19</v>
      </c>
      <c r="L365" s="11" t="s">
        <v>1435</v>
      </c>
      <c r="M365" s="34">
        <v>2338</v>
      </c>
      <c r="N365" s="1" t="str">
        <f>+Tabla15[[#This Row],[NOMBRE DE LA CAUSA 2017]]</f>
        <v>INDEBIDA INSCRIPCION EN EL REGISTRO MERCANTIL</v>
      </c>
    </row>
    <row r="366" spans="1:14" ht="15" customHeight="1">
      <c r="A366" s="1">
        <f>+Tabla15[[#This Row],[1]]</f>
        <v>364</v>
      </c>
      <c r="B366" s="7" t="s">
        <v>406</v>
      </c>
      <c r="C366" s="1">
        <v>1</v>
      </c>
      <c r="D366" s="1">
        <f>+IF(Tabla15[[#This Row],[NOMBRE DE LA CAUSA 2018]]=0,0,1)</f>
        <v>1</v>
      </c>
      <c r="E366" s="1">
        <f>+E365+Tabla15[[#This Row],[NOMBRE DE LA CAUSA 2019]]</f>
        <v>364</v>
      </c>
      <c r="F366" s="1">
        <f>+Tabla15[[#This Row],[0]]*Tabla15[[#This Row],[NOMBRE DE LA CAUSA 2019]]</f>
        <v>364</v>
      </c>
      <c r="G366" s="7" t="s">
        <v>17</v>
      </c>
      <c r="H366" s="7"/>
      <c r="I366" s="7"/>
      <c r="J366" s="7" t="s">
        <v>18</v>
      </c>
      <c r="K366" s="7" t="s">
        <v>19</v>
      </c>
      <c r="L366" s="8" t="s">
        <v>407</v>
      </c>
      <c r="M366" s="5">
        <v>789</v>
      </c>
      <c r="N366" s="1" t="str">
        <f>+Tabla15[[#This Row],[NOMBRE DE LA CAUSA 2017]]</f>
        <v>INDEBIDA LIQUIDACION DE ASIGNACION DE RETIRO</v>
      </c>
    </row>
    <row r="367" spans="1:14" ht="15" customHeight="1">
      <c r="A367" s="1">
        <f>+Tabla15[[#This Row],[1]]</f>
        <v>365</v>
      </c>
      <c r="B367" s="7" t="s">
        <v>44</v>
      </c>
      <c r="C367" s="1">
        <v>1</v>
      </c>
      <c r="D367" s="1">
        <f>+IF(Tabla15[[#This Row],[NOMBRE DE LA CAUSA 2018]]=0,0,1)</f>
        <v>1</v>
      </c>
      <c r="E367" s="1">
        <f>+E366+Tabla15[[#This Row],[NOMBRE DE LA CAUSA 2019]]</f>
        <v>365</v>
      </c>
      <c r="F367" s="1">
        <f>+Tabla15[[#This Row],[0]]*Tabla15[[#This Row],[NOMBRE DE LA CAUSA 2019]]</f>
        <v>365</v>
      </c>
      <c r="G367" s="7" t="s">
        <v>17</v>
      </c>
      <c r="H367" s="7"/>
      <c r="I367" s="7"/>
      <c r="J367" s="7" t="s">
        <v>18</v>
      </c>
      <c r="K367" s="7" t="s">
        <v>19</v>
      </c>
      <c r="L367" s="8" t="s">
        <v>45</v>
      </c>
      <c r="M367" s="5">
        <v>41</v>
      </c>
      <c r="N367" s="1" t="str">
        <f>+Tabla15[[#This Row],[NOMBRE DE LA CAUSA 2017]]</f>
        <v>INDEBIDA LIQUIDACION DE BONO PENSIONAL</v>
      </c>
    </row>
    <row r="368" spans="1:14" ht="15" customHeight="1">
      <c r="A368" s="1">
        <f>+Tabla15[[#This Row],[1]]</f>
        <v>366</v>
      </c>
      <c r="B368" s="7" t="s">
        <v>404</v>
      </c>
      <c r="C368" s="1">
        <v>1</v>
      </c>
      <c r="D368" s="1">
        <f>+IF(Tabla15[[#This Row],[NOMBRE DE LA CAUSA 2018]]=0,0,1)</f>
        <v>1</v>
      </c>
      <c r="E368" s="1">
        <f>+E367+Tabla15[[#This Row],[NOMBRE DE LA CAUSA 2019]]</f>
        <v>366</v>
      </c>
      <c r="F368" s="1">
        <f>+Tabla15[[#This Row],[0]]*Tabla15[[#This Row],[NOMBRE DE LA CAUSA 2019]]</f>
        <v>366</v>
      </c>
      <c r="G368" s="7" t="s">
        <v>17</v>
      </c>
      <c r="H368" s="7"/>
      <c r="I368" s="7"/>
      <c r="J368" s="7" t="s">
        <v>18</v>
      </c>
      <c r="K368" s="7" t="s">
        <v>19</v>
      </c>
      <c r="L368" s="8" t="s">
        <v>405</v>
      </c>
      <c r="M368" s="5">
        <v>786</v>
      </c>
      <c r="N368" s="1" t="str">
        <f>+Tabla15[[#This Row],[NOMBRE DE LA CAUSA 2017]]</f>
        <v>INDEBIDA LIQUIDACION DE CUOTA PARTE PENSIONAL</v>
      </c>
    </row>
    <row r="369" spans="1:14" ht="15" customHeight="1">
      <c r="A369" s="1">
        <f>+Tabla15[[#This Row],[1]]</f>
        <v>367</v>
      </c>
      <c r="B369" s="9" t="s">
        <v>1371</v>
      </c>
      <c r="C369" s="1">
        <v>1</v>
      </c>
      <c r="D369" s="1">
        <f>+IF(Tabla15[[#This Row],[NOMBRE DE LA CAUSA 2018]]=0,0,1)</f>
        <v>1</v>
      </c>
      <c r="E369" s="1">
        <f>+E368+Tabla15[[#This Row],[NOMBRE DE LA CAUSA 2019]]</f>
        <v>367</v>
      </c>
      <c r="F369" s="1">
        <f>+Tabla15[[#This Row],[0]]*Tabla15[[#This Row],[NOMBRE DE LA CAUSA 2019]]</f>
        <v>367</v>
      </c>
      <c r="G369" s="7" t="s">
        <v>753</v>
      </c>
      <c r="H369" s="7" t="s">
        <v>1369</v>
      </c>
      <c r="I369" s="7"/>
      <c r="J369" s="7"/>
      <c r="K369" s="9" t="s">
        <v>19</v>
      </c>
      <c r="L369" s="11" t="s">
        <v>1372</v>
      </c>
      <c r="M369" s="5">
        <v>2304</v>
      </c>
      <c r="N369" s="1" t="str">
        <f>+Tabla15[[#This Row],[NOMBRE DE LA CAUSA 2017]]</f>
        <v>INDEBIDA LIQUIDACION DE DE COSTO ACUMULADO DE ASCENSOS EN EL ESCALAFON DOCENTE</v>
      </c>
    </row>
    <row r="370" spans="1:14" ht="15" customHeight="1">
      <c r="A370" s="1">
        <f>+Tabla15[[#This Row],[1]]</f>
        <v>368</v>
      </c>
      <c r="B370" s="7" t="s">
        <v>1280</v>
      </c>
      <c r="C370" s="1">
        <v>1</v>
      </c>
      <c r="D370" s="1">
        <f>+IF(Tabla15[[#This Row],[NOMBRE DE LA CAUSA 2018]]=0,0,1)</f>
        <v>1</v>
      </c>
      <c r="E370" s="1">
        <f>+E369+Tabla15[[#This Row],[NOMBRE DE LA CAUSA 2019]]</f>
        <v>368</v>
      </c>
      <c r="F370" s="1">
        <f>+Tabla15[[#This Row],[0]]*Tabla15[[#This Row],[NOMBRE DE LA CAUSA 2019]]</f>
        <v>368</v>
      </c>
      <c r="G370" s="7" t="s">
        <v>753</v>
      </c>
      <c r="H370" s="7" t="s">
        <v>1278</v>
      </c>
      <c r="I370" s="7"/>
      <c r="J370" s="7"/>
      <c r="K370" s="7" t="s">
        <v>19</v>
      </c>
      <c r="L370" s="8" t="s">
        <v>1281</v>
      </c>
      <c r="M370" s="5">
        <v>2263</v>
      </c>
      <c r="N370" s="1" t="str">
        <f>+Tabla15[[#This Row],[NOMBRE DE LA CAUSA 2017]]</f>
        <v>INDEBIDA LIQUIDACION DE HONORARIOS</v>
      </c>
    </row>
    <row r="371" spans="1:14" ht="15" customHeight="1">
      <c r="A371" s="1">
        <f>+Tabla15[[#This Row],[1]]</f>
        <v>369</v>
      </c>
      <c r="B371" s="7" t="s">
        <v>1176</v>
      </c>
      <c r="C371" s="1">
        <v>1</v>
      </c>
      <c r="D371" s="1">
        <f>+IF(Tabla15[[#This Row],[NOMBRE DE LA CAUSA 2018]]=0,0,1)</f>
        <v>1</v>
      </c>
      <c r="E371" s="1">
        <f>+E370+Tabla15[[#This Row],[NOMBRE DE LA CAUSA 2019]]</f>
        <v>369</v>
      </c>
      <c r="F371" s="1">
        <f>+Tabla15[[#This Row],[0]]*Tabla15[[#This Row],[NOMBRE DE LA CAUSA 2019]]</f>
        <v>369</v>
      </c>
      <c r="G371" s="7" t="s">
        <v>746</v>
      </c>
      <c r="H371" s="7"/>
      <c r="I371" s="7"/>
      <c r="J371" s="7"/>
      <c r="K371" s="7" t="s">
        <v>19</v>
      </c>
      <c r="L371" s="8" t="s">
        <v>1177</v>
      </c>
      <c r="M371" s="5">
        <v>2216</v>
      </c>
      <c r="N371" s="1" t="str">
        <f>+Tabla15[[#This Row],[NOMBRE DE LA CAUSA 2017]]</f>
        <v>INDEBIDA LIQUIDACION DE INCREMENTO DE PENSION DE INVALIDEZ</v>
      </c>
    </row>
    <row r="372" spans="1:14" ht="15" customHeight="1">
      <c r="A372" s="1">
        <f>+Tabla15[[#This Row],[1]]</f>
        <v>370</v>
      </c>
      <c r="B372" s="7" t="s">
        <v>1174</v>
      </c>
      <c r="C372" s="1">
        <v>1</v>
      </c>
      <c r="D372" s="1">
        <f>+IF(Tabla15[[#This Row],[NOMBRE DE LA CAUSA 2018]]=0,0,1)</f>
        <v>1</v>
      </c>
      <c r="E372" s="1">
        <f>+E371+Tabla15[[#This Row],[NOMBRE DE LA CAUSA 2019]]</f>
        <v>370</v>
      </c>
      <c r="F372" s="1">
        <f>+Tabla15[[#This Row],[0]]*Tabla15[[#This Row],[NOMBRE DE LA CAUSA 2019]]</f>
        <v>370</v>
      </c>
      <c r="G372" s="7" t="s">
        <v>746</v>
      </c>
      <c r="H372" s="7"/>
      <c r="I372" s="7"/>
      <c r="J372" s="7"/>
      <c r="K372" s="7" t="s">
        <v>19</v>
      </c>
      <c r="L372" s="8" t="s">
        <v>1175</v>
      </c>
      <c r="M372" s="5">
        <v>2215</v>
      </c>
      <c r="N372" s="1" t="str">
        <f>+Tabla15[[#This Row],[NOMBRE DE LA CAUSA 2017]]</f>
        <v>INDEBIDA LIQUIDACION DE INCREMENTO DE PENSION DE VEJEZ</v>
      </c>
    </row>
    <row r="373" spans="1:14" ht="15" customHeight="1">
      <c r="A373" s="1">
        <f>+Tabla15[[#This Row],[1]]</f>
        <v>371</v>
      </c>
      <c r="B373" s="9" t="s">
        <v>529</v>
      </c>
      <c r="C373" s="1">
        <v>1</v>
      </c>
      <c r="D373" s="1">
        <f>+IF(Tabla15[[#This Row],[NOMBRE DE LA CAUSA 2018]]=0,0,1)</f>
        <v>1</v>
      </c>
      <c r="E373" s="1">
        <f>+E372+Tabla15[[#This Row],[NOMBRE DE LA CAUSA 2019]]</f>
        <v>371</v>
      </c>
      <c r="F373" s="1">
        <f>+Tabla15[[#This Row],[0]]*Tabla15[[#This Row],[NOMBRE DE LA CAUSA 2019]]</f>
        <v>371</v>
      </c>
      <c r="G373" s="9" t="s">
        <v>17</v>
      </c>
      <c r="H373" s="7"/>
      <c r="I373" s="9" t="s">
        <v>530</v>
      </c>
      <c r="J373" s="7" t="s">
        <v>18</v>
      </c>
      <c r="K373" s="7" t="s">
        <v>19</v>
      </c>
      <c r="L373" s="11" t="s">
        <v>531</v>
      </c>
      <c r="M373" s="5">
        <v>1883</v>
      </c>
      <c r="N373" s="1" t="str">
        <f>+Tabla15[[#This Row],[NOMBRE DE LA CAUSA 2017]]</f>
        <v>INDEBIDA LIQUIDACION DE INDEMNIZACION POR DESPIDO SIN JUSTA CAUSA</v>
      </c>
    </row>
    <row r="374" spans="1:14" ht="15" customHeight="1">
      <c r="A374" s="1">
        <f>+Tabla15[[#This Row],[1]]</f>
        <v>372</v>
      </c>
      <c r="B374" s="7" t="s">
        <v>1315</v>
      </c>
      <c r="C374" s="1">
        <v>1</v>
      </c>
      <c r="D374" s="1">
        <f>+IF(Tabla15[[#This Row],[NOMBRE DE LA CAUSA 2018]]=0,0,1)</f>
        <v>1</v>
      </c>
      <c r="E374" s="1">
        <f>+E373+Tabla15[[#This Row],[NOMBRE DE LA CAUSA 2019]]</f>
        <v>372</v>
      </c>
      <c r="F374" s="1">
        <f>+Tabla15[[#This Row],[0]]*Tabla15[[#This Row],[NOMBRE DE LA CAUSA 2019]]</f>
        <v>372</v>
      </c>
      <c r="G374" s="7" t="s">
        <v>746</v>
      </c>
      <c r="H374" s="7"/>
      <c r="I374" s="7"/>
      <c r="J374" s="7"/>
      <c r="K374" s="7" t="s">
        <v>19</v>
      </c>
      <c r="L374" s="8" t="s">
        <v>1316</v>
      </c>
      <c r="M374" s="5">
        <v>2278</v>
      </c>
      <c r="N374" s="1" t="str">
        <f>+Tabla15[[#This Row],[NOMBRE DE LA CAUSA 2017]]</f>
        <v>INDEBIDA LIQUIDACION DE INDEMNIZACION POR DISMINUCION DE CAPACIDAD LABORAL</v>
      </c>
    </row>
    <row r="375" spans="1:14" ht="15" customHeight="1">
      <c r="A375" s="1">
        <f>+Tabla15[[#This Row],[1]]</f>
        <v>373</v>
      </c>
      <c r="B375" s="7" t="s">
        <v>1324</v>
      </c>
      <c r="C375" s="1">
        <v>1</v>
      </c>
      <c r="D375" s="1">
        <f>+IF(Tabla15[[#This Row],[NOMBRE DE LA CAUSA 2018]]=0,0,1)</f>
        <v>1</v>
      </c>
      <c r="E375" s="1">
        <f>+E374+Tabla15[[#This Row],[NOMBRE DE LA CAUSA 2019]]</f>
        <v>373</v>
      </c>
      <c r="F375" s="1">
        <f>+Tabla15[[#This Row],[0]]*Tabla15[[#This Row],[NOMBRE DE LA CAUSA 2019]]</f>
        <v>373</v>
      </c>
      <c r="G375" s="7" t="s">
        <v>746</v>
      </c>
      <c r="I375" s="7"/>
      <c r="J375" s="7"/>
      <c r="K375" s="7" t="s">
        <v>19</v>
      </c>
      <c r="L375" s="8" t="s">
        <v>1325</v>
      </c>
      <c r="M375" s="5">
        <v>2282</v>
      </c>
      <c r="N375" s="1" t="str">
        <f>+Tabla15[[#This Row],[NOMBRE DE LA CAUSA 2017]]</f>
        <v>INDEBIDA LIQUIDACION DE INDEMNIZACION POR MUERTE EN ACCIDENTE DE TRABAJO</v>
      </c>
    </row>
    <row r="376" spans="1:14" ht="15" customHeight="1">
      <c r="A376" s="1">
        <f>+Tabla15[[#This Row],[1]]</f>
        <v>374</v>
      </c>
      <c r="B376" s="9" t="s">
        <v>1454</v>
      </c>
      <c r="C376" s="1">
        <v>1</v>
      </c>
      <c r="D376" s="1">
        <f>+IF(Tabla15[[#This Row],[NOMBRE DE LA CAUSA 2018]]=0,0,1)</f>
        <v>1</v>
      </c>
      <c r="E376" s="1">
        <f>+E375+Tabla15[[#This Row],[NOMBRE DE LA CAUSA 2019]]</f>
        <v>374</v>
      </c>
      <c r="F376" s="1">
        <f>+Tabla15[[#This Row],[0]]*Tabla15[[#This Row],[NOMBRE DE LA CAUSA 2019]]</f>
        <v>374</v>
      </c>
      <c r="G376" s="7" t="s">
        <v>746</v>
      </c>
      <c r="I376" s="9" t="s">
        <v>1450</v>
      </c>
      <c r="J376" s="7"/>
      <c r="K376" s="9" t="s">
        <v>19</v>
      </c>
      <c r="L376" s="11" t="s">
        <v>1455</v>
      </c>
      <c r="M376" s="34">
        <v>2347</v>
      </c>
      <c r="N376" s="1" t="str">
        <f>+Tabla15[[#This Row],[NOMBRE DE LA CAUSA 2017]]</f>
        <v>INDEBIDA LIQUIDACION DE INDEMNIZACION SUSTITUTIVA DE PENSION DE SOBREVIVIENTES</v>
      </c>
    </row>
    <row r="377" spans="1:14" ht="15" customHeight="1">
      <c r="A377" s="1">
        <f>+Tabla15[[#This Row],[1]]</f>
        <v>375</v>
      </c>
      <c r="B377" s="7" t="s">
        <v>454</v>
      </c>
      <c r="C377" s="1">
        <v>1</v>
      </c>
      <c r="D377" s="1">
        <f>+IF(Tabla15[[#This Row],[NOMBRE DE LA CAUSA 2018]]=0,0,1)</f>
        <v>1</v>
      </c>
      <c r="E377" s="1">
        <f>+E376+Tabla15[[#This Row],[NOMBRE DE LA CAUSA 2019]]</f>
        <v>375</v>
      </c>
      <c r="F377" s="1">
        <f>+Tabla15[[#This Row],[0]]*Tabla15[[#This Row],[NOMBRE DE LA CAUSA 2019]]</f>
        <v>375</v>
      </c>
      <c r="G377" s="7" t="s">
        <v>17</v>
      </c>
      <c r="I377" s="7"/>
      <c r="J377" s="7" t="s">
        <v>18</v>
      </c>
      <c r="K377" s="7" t="s">
        <v>19</v>
      </c>
      <c r="L377" s="8" t="s">
        <v>455</v>
      </c>
      <c r="M377" s="5">
        <v>819</v>
      </c>
      <c r="N377" s="1" t="str">
        <f>+Tabla15[[#This Row],[NOMBRE DE LA CAUSA 2017]]</f>
        <v>INDEBIDA LIQUIDACION DE INDEMNIZACION SUSTITUTIVA DE PENSION DE VEJEZ</v>
      </c>
    </row>
    <row r="378" spans="1:14" ht="15" customHeight="1">
      <c r="A378" s="1">
        <f>+Tabla15[[#This Row],[1]]</f>
        <v>376</v>
      </c>
      <c r="B378" s="7" t="s">
        <v>1227</v>
      </c>
      <c r="C378" s="1">
        <v>1</v>
      </c>
      <c r="D378" s="1">
        <f>+IF(Tabla15[[#This Row],[NOMBRE DE LA CAUSA 2018]]=0,0,1)</f>
        <v>1</v>
      </c>
      <c r="E378" s="1">
        <f>+E377+Tabla15[[#This Row],[NOMBRE DE LA CAUSA 2019]]</f>
        <v>376</v>
      </c>
      <c r="F378" s="1">
        <f>+Tabla15[[#This Row],[0]]*Tabla15[[#This Row],[NOMBRE DE LA CAUSA 2019]]</f>
        <v>376</v>
      </c>
      <c r="G378" s="7" t="s">
        <v>753</v>
      </c>
      <c r="H378" s="1" t="s">
        <v>1225</v>
      </c>
      <c r="I378" s="7"/>
      <c r="J378" s="7"/>
      <c r="K378" s="7" t="s">
        <v>19</v>
      </c>
      <c r="L378" s="8" t="s">
        <v>1228</v>
      </c>
      <c r="M378" s="5">
        <v>2239</v>
      </c>
      <c r="N378" s="1" t="str">
        <f>+Tabla15[[#This Row],[NOMBRE DE LA CAUSA 2017]]</f>
        <v>INDEBIDA LIQUIDACION DE INTERESES SOBRE AUXILIO DE CESANTIAS</v>
      </c>
    </row>
    <row r="379" spans="1:14" ht="15" customHeight="1">
      <c r="A379" s="1">
        <f>+Tabla15[[#This Row],[1]]</f>
        <v>377</v>
      </c>
      <c r="B379" s="7" t="s">
        <v>1328</v>
      </c>
      <c r="C379" s="1">
        <v>1</v>
      </c>
      <c r="D379" s="1">
        <f>+IF(Tabla15[[#This Row],[NOMBRE DE LA CAUSA 2018]]=0,0,1)</f>
        <v>1</v>
      </c>
      <c r="E379" s="1">
        <f>+E378+Tabla15[[#This Row],[NOMBRE DE LA CAUSA 2019]]</f>
        <v>377</v>
      </c>
      <c r="F379" s="1">
        <f>+Tabla15[[#This Row],[0]]*Tabla15[[#This Row],[NOMBRE DE LA CAUSA 2019]]</f>
        <v>377</v>
      </c>
      <c r="G379" s="7" t="s">
        <v>746</v>
      </c>
      <c r="I379" s="7"/>
      <c r="J379" s="7"/>
      <c r="K379" s="7" t="s">
        <v>19</v>
      </c>
      <c r="L379" s="8" t="s">
        <v>1329</v>
      </c>
      <c r="M379" s="5">
        <v>2284</v>
      </c>
      <c r="N379" s="1" t="str">
        <f>+Tabla15[[#This Row],[NOMBRE DE LA CAUSA 2017]]</f>
        <v>INDEBIDA LIQUIDACION DE LA BONIFICACION POR COMPENSACION</v>
      </c>
    </row>
    <row r="380" spans="1:14" ht="15" customHeight="1">
      <c r="A380" s="1">
        <f>+Tabla15[[#This Row],[1]]</f>
        <v>378</v>
      </c>
      <c r="B380" s="9" t="s">
        <v>1381</v>
      </c>
      <c r="C380" s="1">
        <v>1</v>
      </c>
      <c r="D380" s="1">
        <f>+IF(Tabla15[[#This Row],[NOMBRE DE LA CAUSA 2018]]=0,0,1)</f>
        <v>1</v>
      </c>
      <c r="E380" s="1">
        <f>+E379+Tabla15[[#This Row],[NOMBRE DE LA CAUSA 2019]]</f>
        <v>378</v>
      </c>
      <c r="F380" s="1">
        <f>+Tabla15[[#This Row],[0]]*Tabla15[[#This Row],[NOMBRE DE LA CAUSA 2019]]</f>
        <v>378</v>
      </c>
      <c r="G380" s="7" t="s">
        <v>746</v>
      </c>
      <c r="I380" s="7"/>
      <c r="J380" s="7"/>
      <c r="K380" s="9" t="s">
        <v>19</v>
      </c>
      <c r="L380" s="11" t="s">
        <v>1382</v>
      </c>
      <c r="M380" s="5">
        <v>2309</v>
      </c>
      <c r="N380" s="1" t="str">
        <f>+Tabla15[[#This Row],[NOMBRE DE LA CAUSA 2017]]</f>
        <v>INDEBIDA LIQUIDACION DE LA PRIMA DE SEGURO DE DEPOSITO</v>
      </c>
    </row>
    <row r="381" spans="1:14" ht="15" customHeight="1">
      <c r="A381" s="1">
        <f>+Tabla15[[#This Row],[1]]</f>
        <v>379</v>
      </c>
      <c r="B381" s="7" t="s">
        <v>1311</v>
      </c>
      <c r="C381" s="1">
        <v>1</v>
      </c>
      <c r="D381" s="1">
        <f>+IF(Tabla15[[#This Row],[NOMBRE DE LA CAUSA 2018]]=0,0,1)</f>
        <v>1</v>
      </c>
      <c r="E381" s="1">
        <f>+E380+Tabla15[[#This Row],[NOMBRE DE LA CAUSA 2019]]</f>
        <v>379</v>
      </c>
      <c r="F381" s="1">
        <f>+Tabla15[[#This Row],[0]]*Tabla15[[#This Row],[NOMBRE DE LA CAUSA 2019]]</f>
        <v>379</v>
      </c>
      <c r="G381" s="7" t="s">
        <v>753</v>
      </c>
      <c r="H381" s="7" t="s">
        <v>1309</v>
      </c>
      <c r="I381" s="7"/>
      <c r="J381" s="7"/>
      <c r="K381" s="7" t="s">
        <v>19</v>
      </c>
      <c r="L381" s="8" t="s">
        <v>1312</v>
      </c>
      <c r="M381" s="5">
        <v>2276</v>
      </c>
      <c r="N381" s="1" t="str">
        <f>+Tabla15[[#This Row],[NOMBRE DE LA CAUSA 2017]]</f>
        <v>INDEBIDA LIQUIDACION DE PAGO DE INCAPACIDAD MEDICA</v>
      </c>
    </row>
    <row r="382" spans="1:14" ht="15" customHeight="1">
      <c r="A382" s="1">
        <f>+Tabla15[[#This Row],[1]]</f>
        <v>380</v>
      </c>
      <c r="B382" s="7" t="s">
        <v>1154</v>
      </c>
      <c r="C382" s="1">
        <v>1</v>
      </c>
      <c r="D382" s="1">
        <f>+IF(Tabla15[[#This Row],[NOMBRE DE LA CAUSA 2018]]=0,0,1)</f>
        <v>1</v>
      </c>
      <c r="E382" s="1">
        <f>+E381+Tabla15[[#This Row],[NOMBRE DE LA CAUSA 2019]]</f>
        <v>380</v>
      </c>
      <c r="F382" s="1">
        <f>+Tabla15[[#This Row],[0]]*Tabla15[[#This Row],[NOMBRE DE LA CAUSA 2019]]</f>
        <v>380</v>
      </c>
      <c r="G382" s="7" t="s">
        <v>753</v>
      </c>
      <c r="H382" s="7" t="s">
        <v>1152</v>
      </c>
      <c r="I382" s="7"/>
      <c r="J382" s="7"/>
      <c r="K382" s="7" t="s">
        <v>19</v>
      </c>
      <c r="L382" s="8" t="s">
        <v>1155</v>
      </c>
      <c r="M382" s="5">
        <v>2206</v>
      </c>
      <c r="N382" s="1" t="str">
        <f>+Tabla15[[#This Row],[NOMBRE DE LA CAUSA 2017]]</f>
        <v>INDEBIDA LIQUIDACION DE PENSION DE INVALIDEZ</v>
      </c>
    </row>
    <row r="383" spans="1:14" ht="15" customHeight="1">
      <c r="A383" s="1">
        <f>+Tabla15[[#This Row],[1]]</f>
        <v>381</v>
      </c>
      <c r="B383" s="7" t="s">
        <v>1156</v>
      </c>
      <c r="C383" s="1">
        <v>1</v>
      </c>
      <c r="D383" s="1">
        <f>+IF(Tabla15[[#This Row],[NOMBRE DE LA CAUSA 2018]]=0,0,1)</f>
        <v>1</v>
      </c>
      <c r="E383" s="1">
        <f>+E382+Tabla15[[#This Row],[NOMBRE DE LA CAUSA 2019]]</f>
        <v>381</v>
      </c>
      <c r="F383" s="1">
        <f>+Tabla15[[#This Row],[0]]*Tabla15[[#This Row],[NOMBRE DE LA CAUSA 2019]]</f>
        <v>381</v>
      </c>
      <c r="G383" s="7" t="s">
        <v>753</v>
      </c>
      <c r="H383" s="7" t="s">
        <v>1152</v>
      </c>
      <c r="I383" s="7"/>
      <c r="J383" s="7"/>
      <c r="K383" s="7" t="s">
        <v>19</v>
      </c>
      <c r="L383" s="8" t="s">
        <v>1157</v>
      </c>
      <c r="M383" s="5">
        <v>2207</v>
      </c>
      <c r="N383" s="1" t="str">
        <f>+Tabla15[[#This Row],[NOMBRE DE LA CAUSA 2017]]</f>
        <v>INDEBIDA LIQUIDACION DE PENSION DE SOBREVIVIENTE</v>
      </c>
    </row>
    <row r="384" spans="1:14" ht="15" customHeight="1">
      <c r="A384" s="1">
        <f>+Tabla15[[#This Row],[1]]</f>
        <v>382</v>
      </c>
      <c r="B384" s="7" t="s">
        <v>1151</v>
      </c>
      <c r="C384" s="1">
        <v>1</v>
      </c>
      <c r="D384" s="1">
        <f>+IF(Tabla15[[#This Row],[NOMBRE DE LA CAUSA 2018]]=0,0,1)</f>
        <v>1</v>
      </c>
      <c r="E384" s="1">
        <f>+E383+Tabla15[[#This Row],[NOMBRE DE LA CAUSA 2019]]</f>
        <v>382</v>
      </c>
      <c r="F384" s="1">
        <f>+Tabla15[[#This Row],[0]]*Tabla15[[#This Row],[NOMBRE DE LA CAUSA 2019]]</f>
        <v>382</v>
      </c>
      <c r="G384" s="7" t="s">
        <v>753</v>
      </c>
      <c r="H384" s="7" t="s">
        <v>1152</v>
      </c>
      <c r="I384" s="7"/>
      <c r="J384" s="7"/>
      <c r="K384" s="7" t="s">
        <v>19</v>
      </c>
      <c r="L384" s="8" t="s">
        <v>1153</v>
      </c>
      <c r="M384" s="5">
        <v>2205</v>
      </c>
      <c r="N384" s="1" t="str">
        <f>+Tabla15[[#This Row],[NOMBRE DE LA CAUSA 2017]]</f>
        <v>INDEBIDA LIQUIDACION DE PENSION DE VEJEZ</v>
      </c>
    </row>
    <row r="385" spans="1:14" ht="15" customHeight="1">
      <c r="A385" s="1">
        <f>+Tabla15[[#This Row],[1]]</f>
        <v>383</v>
      </c>
      <c r="B385" s="7" t="s">
        <v>1215</v>
      </c>
      <c r="C385" s="1">
        <v>1</v>
      </c>
      <c r="D385" s="1">
        <f>+IF(Tabla15[[#This Row],[NOMBRE DE LA CAUSA 2018]]=0,0,1)</f>
        <v>1</v>
      </c>
      <c r="E385" s="1">
        <f>+E384+Tabla15[[#This Row],[NOMBRE DE LA CAUSA 2019]]</f>
        <v>383</v>
      </c>
      <c r="F385" s="1">
        <f>+Tabla15[[#This Row],[0]]*Tabla15[[#This Row],[NOMBRE DE LA CAUSA 2019]]</f>
        <v>383</v>
      </c>
      <c r="G385" s="7" t="s">
        <v>746</v>
      </c>
      <c r="H385" s="7"/>
      <c r="I385" s="7"/>
      <c r="J385" s="7"/>
      <c r="K385" s="9" t="s">
        <v>19</v>
      </c>
      <c r="L385" s="8" t="s">
        <v>1216</v>
      </c>
      <c r="M385" s="5">
        <v>2234</v>
      </c>
      <c r="N385" s="1" t="str">
        <f>+Tabla15[[#This Row],[NOMBRE DE LA CAUSA 2017]]</f>
        <v>INDEBIDA LIQUIDACION DE PENSION FAMILIAR</v>
      </c>
    </row>
    <row r="386" spans="1:14" ht="15" customHeight="1">
      <c r="A386" s="1">
        <f>+Tabla15[[#This Row],[1]]</f>
        <v>384</v>
      </c>
      <c r="B386" s="7" t="s">
        <v>1390</v>
      </c>
      <c r="C386" s="1">
        <v>1</v>
      </c>
      <c r="D386" s="1">
        <f>+IF(Tabla15[[#This Row],[NOMBRE DE LA CAUSA 2018]]=0,0,1)</f>
        <v>1</v>
      </c>
      <c r="E386" s="1">
        <f>+E385+Tabla15[[#This Row],[NOMBRE DE LA CAUSA 2019]]</f>
        <v>384</v>
      </c>
      <c r="F386" s="1">
        <f>+Tabla15[[#This Row],[0]]*Tabla15[[#This Row],[NOMBRE DE LA CAUSA 2019]]</f>
        <v>384</v>
      </c>
      <c r="G386" s="7" t="s">
        <v>753</v>
      </c>
      <c r="H386" s="7" t="s">
        <v>1152</v>
      </c>
      <c r="I386" s="7"/>
      <c r="J386" s="7"/>
      <c r="K386" s="9" t="s">
        <v>19</v>
      </c>
      <c r="L386" s="11" t="s">
        <v>1391</v>
      </c>
      <c r="M386" s="17">
        <v>2318</v>
      </c>
      <c r="N386" s="1" t="str">
        <f>+Tabla15[[#This Row],[NOMBRE DE LA CAUSA 2017]]</f>
        <v>INDEBIDA LIQUIDACION DE PENSION SUSTITUTIVA</v>
      </c>
    </row>
    <row r="387" spans="1:14" ht="15" customHeight="1">
      <c r="A387" s="1">
        <f>+Tabla15[[#This Row],[1]]</f>
        <v>385</v>
      </c>
      <c r="B387" s="7" t="s">
        <v>1275</v>
      </c>
      <c r="C387" s="1">
        <v>1</v>
      </c>
      <c r="D387" s="1">
        <f>+IF(Tabla15[[#This Row],[NOMBRE DE LA CAUSA 2018]]=0,0,1)</f>
        <v>1</v>
      </c>
      <c r="E387" s="1">
        <f>+E386+Tabla15[[#This Row],[NOMBRE DE LA CAUSA 2019]]</f>
        <v>385</v>
      </c>
      <c r="F387" s="1">
        <f>+Tabla15[[#This Row],[0]]*Tabla15[[#This Row],[NOMBRE DE LA CAUSA 2019]]</f>
        <v>385</v>
      </c>
      <c r="G387" s="7" t="s">
        <v>753</v>
      </c>
      <c r="H387" s="7" t="s">
        <v>1273</v>
      </c>
      <c r="I387" s="7"/>
      <c r="J387" s="7"/>
      <c r="K387" s="7" t="s">
        <v>19</v>
      </c>
      <c r="L387" s="8" t="s">
        <v>1276</v>
      </c>
      <c r="M387" s="5">
        <v>2261</v>
      </c>
      <c r="N387" s="1" t="str">
        <f>+Tabla15[[#This Row],[NOMBRE DE LA CAUSA 2017]]</f>
        <v>INDEBIDA LIQUIDACION DE PRESTACIONES SOCIALES</v>
      </c>
    </row>
    <row r="388" spans="1:14" ht="15" customHeight="1">
      <c r="A388" s="1">
        <f>+Tabla15[[#This Row],[1]]</f>
        <v>386</v>
      </c>
      <c r="B388" s="7" t="s">
        <v>356</v>
      </c>
      <c r="C388" s="1">
        <v>1</v>
      </c>
      <c r="D388" s="1">
        <f>+IF(Tabla15[[#This Row],[NOMBRE DE LA CAUSA 2018]]=0,0,1)</f>
        <v>1</v>
      </c>
      <c r="E388" s="1">
        <f>+E387+Tabla15[[#This Row],[NOMBRE DE LA CAUSA 2019]]</f>
        <v>386</v>
      </c>
      <c r="F388" s="1">
        <f>+Tabla15[[#This Row],[0]]*Tabla15[[#This Row],[NOMBRE DE LA CAUSA 2019]]</f>
        <v>386</v>
      </c>
      <c r="G388" s="7" t="s">
        <v>17</v>
      </c>
      <c r="H388" s="7"/>
      <c r="I388" s="7"/>
      <c r="J388" s="7" t="s">
        <v>18</v>
      </c>
      <c r="K388" s="7" t="s">
        <v>19</v>
      </c>
      <c r="L388" s="8" t="s">
        <v>357</v>
      </c>
      <c r="M388" s="5">
        <v>626</v>
      </c>
      <c r="N388" s="1" t="str">
        <f>+Tabla15[[#This Row],[NOMBRE DE LA CAUSA 2017]]</f>
        <v>INDEBIDA LIQUIDACION DE PRIMA DE ACTIVIDAD</v>
      </c>
    </row>
    <row r="389" spans="1:14" ht="15" customHeight="1">
      <c r="A389" s="1">
        <f>+Tabla15[[#This Row],[1]]</f>
        <v>387</v>
      </c>
      <c r="B389" s="7" t="s">
        <v>1247</v>
      </c>
      <c r="C389" s="1">
        <v>1</v>
      </c>
      <c r="D389" s="1">
        <f>+IF(Tabla15[[#This Row],[NOMBRE DE LA CAUSA 2018]]=0,0,1)</f>
        <v>1</v>
      </c>
      <c r="E389" s="1">
        <f>+E388+Tabla15[[#This Row],[NOMBRE DE LA CAUSA 2019]]</f>
        <v>387</v>
      </c>
      <c r="F389" s="1">
        <f>+Tabla15[[#This Row],[0]]*Tabla15[[#This Row],[NOMBRE DE LA CAUSA 2019]]</f>
        <v>387</v>
      </c>
      <c r="G389" s="7" t="s">
        <v>746</v>
      </c>
      <c r="H389" s="7"/>
      <c r="I389" s="7"/>
      <c r="J389" s="7"/>
      <c r="K389" s="7" t="s">
        <v>19</v>
      </c>
      <c r="L389" s="8" t="s">
        <v>1248</v>
      </c>
      <c r="M389" s="5">
        <v>2248</v>
      </c>
      <c r="N389" s="1" t="str">
        <f>+Tabla15[[#This Row],[NOMBRE DE LA CAUSA 2017]]</f>
        <v>INDEBIDA LIQUIDACION DE PRIMA DE ACTUALIZACION</v>
      </c>
    </row>
    <row r="390" spans="1:14" ht="15" customHeight="1">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7" t="s">
        <v>746</v>
      </c>
      <c r="H390" s="7"/>
      <c r="I390" s="7"/>
      <c r="K390" s="1" t="s">
        <v>19</v>
      </c>
      <c r="L390" s="1" t="s">
        <v>1254</v>
      </c>
      <c r="M390" s="5">
        <v>2251</v>
      </c>
      <c r="N390" s="1" t="str">
        <f>+Tabla15[[#This Row],[NOMBRE DE LA CAUSA 2017]]</f>
        <v>INDEBIDA LIQUIDACION DE PRIMA DE ANTIGUEDAD</v>
      </c>
    </row>
    <row r="391" spans="1:14" ht="15" customHeight="1">
      <c r="A391" s="1">
        <f>+Tabla15[[#This Row],[1]]</f>
        <v>389</v>
      </c>
      <c r="B391" s="7" t="s">
        <v>1243</v>
      </c>
      <c r="C391" s="1">
        <v>1</v>
      </c>
      <c r="D391" s="1">
        <f>+IF(Tabla15[[#This Row],[NOMBRE DE LA CAUSA 2018]]=0,0,1)</f>
        <v>1</v>
      </c>
      <c r="E391" s="1">
        <f>+E390+Tabla15[[#This Row],[NOMBRE DE LA CAUSA 2019]]</f>
        <v>389</v>
      </c>
      <c r="F391" s="1">
        <f>+Tabla15[[#This Row],[0]]*Tabla15[[#This Row],[NOMBRE DE LA CAUSA 2019]]</f>
        <v>389</v>
      </c>
      <c r="G391" s="7" t="s">
        <v>753</v>
      </c>
      <c r="H391" s="7" t="s">
        <v>1241</v>
      </c>
      <c r="I391" s="7"/>
      <c r="J391" s="7"/>
      <c r="K391" s="7" t="s">
        <v>19</v>
      </c>
      <c r="L391" s="8" t="s">
        <v>1244</v>
      </c>
      <c r="M391" s="5">
        <v>2246</v>
      </c>
      <c r="N391" s="1" t="str">
        <f>+Tabla15[[#This Row],[NOMBRE DE LA CAUSA 2017]]</f>
        <v>INDEBIDA LIQUIDACION DE PRIMA DE SERVICIOS</v>
      </c>
    </row>
    <row r="392" spans="1:14" ht="15" customHeight="1">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7" t="s">
        <v>746</v>
      </c>
      <c r="K392" s="1" t="s">
        <v>19</v>
      </c>
      <c r="L392" s="13" t="s">
        <v>1258</v>
      </c>
      <c r="M392" s="5">
        <v>2253</v>
      </c>
      <c r="N392" s="1" t="str">
        <f>+Tabla15[[#This Row],[NOMBRE DE LA CAUSA 2017]]</f>
        <v>INDEBIDA LIQUIDACION DE PRIMA TECNICA</v>
      </c>
    </row>
    <row r="393" spans="1:14" ht="15" customHeight="1">
      <c r="A393" s="1">
        <f>+Tabla15[[#This Row],[1]]</f>
        <v>391</v>
      </c>
      <c r="B393" s="7" t="s">
        <v>1211</v>
      </c>
      <c r="C393" s="1">
        <v>1</v>
      </c>
      <c r="D393" s="1">
        <f>+IF(Tabla15[[#This Row],[NOMBRE DE LA CAUSA 2018]]=0,0,1)</f>
        <v>1</v>
      </c>
      <c r="E393" s="1">
        <f>+E392+Tabla15[[#This Row],[NOMBRE DE LA CAUSA 2019]]</f>
        <v>391</v>
      </c>
      <c r="F393" s="1">
        <f>+Tabla15[[#This Row],[0]]*Tabla15[[#This Row],[NOMBRE DE LA CAUSA 2019]]</f>
        <v>391</v>
      </c>
      <c r="G393" s="7" t="s">
        <v>753</v>
      </c>
      <c r="H393" s="7" t="s">
        <v>1209</v>
      </c>
      <c r="I393" s="7"/>
      <c r="J393" s="7"/>
      <c r="K393" s="7" t="s">
        <v>19</v>
      </c>
      <c r="L393" s="1" t="s">
        <v>1212</v>
      </c>
      <c r="M393" s="5">
        <v>2232</v>
      </c>
      <c r="N393" s="1" t="str">
        <f>+Tabla15[[#This Row],[NOMBRE DE LA CAUSA 2017]]</f>
        <v>INDEBIDA LIQUIDACION DE REAJUSTE DE LA PENSION POR LEY 4 DE 1992</v>
      </c>
    </row>
    <row r="394" spans="1:14" ht="15" customHeight="1">
      <c r="A394" s="1">
        <f>+Tabla15[[#This Row],[1]]</f>
        <v>392</v>
      </c>
      <c r="B394" s="9" t="s">
        <v>46</v>
      </c>
      <c r="C394" s="1">
        <v>1</v>
      </c>
      <c r="D394" s="1">
        <f>+IF(Tabla15[[#This Row],[NOMBRE DE LA CAUSA 2018]]=0,0,1)</f>
        <v>1</v>
      </c>
      <c r="E394" s="1">
        <f>+E393+Tabla15[[#This Row],[NOMBRE DE LA CAUSA 2019]]</f>
        <v>392</v>
      </c>
      <c r="F394" s="1">
        <f>+Tabla15[[#This Row],[0]]*Tabla15[[#This Row],[NOMBRE DE LA CAUSA 2019]]</f>
        <v>392</v>
      </c>
      <c r="G394" s="9" t="s">
        <v>17</v>
      </c>
      <c r="H394" s="7"/>
      <c r="I394" s="7"/>
      <c r="J394" s="7" t="s">
        <v>18</v>
      </c>
      <c r="K394" s="7" t="s">
        <v>19</v>
      </c>
      <c r="L394" s="6" t="s">
        <v>47</v>
      </c>
      <c r="M394" s="5">
        <v>48</v>
      </c>
      <c r="N394" s="1" t="str">
        <f>+Tabla15[[#This Row],[NOMBRE DE LA CAUSA 2017]]</f>
        <v>INDEBIDA LIQUIDACION DE REGALIAS</v>
      </c>
    </row>
    <row r="395" spans="1:14" ht="15" customHeight="1">
      <c r="A395" s="1">
        <f>+Tabla15[[#This Row],[1]]</f>
        <v>393</v>
      </c>
      <c r="B395" s="7" t="s">
        <v>1189</v>
      </c>
      <c r="C395" s="1">
        <v>1</v>
      </c>
      <c r="D395" s="1">
        <f>+IF(Tabla15[[#This Row],[NOMBRE DE LA CAUSA 2018]]=0,0,1)</f>
        <v>1</v>
      </c>
      <c r="E395" s="1">
        <f>+E394+Tabla15[[#This Row],[NOMBRE DE LA CAUSA 2019]]</f>
        <v>393</v>
      </c>
      <c r="F395" s="1">
        <f>+Tabla15[[#This Row],[0]]*Tabla15[[#This Row],[NOMBRE DE LA CAUSA 2019]]</f>
        <v>393</v>
      </c>
      <c r="G395" s="7" t="s">
        <v>746</v>
      </c>
      <c r="H395" s="7"/>
      <c r="I395" s="7"/>
      <c r="J395" s="7"/>
      <c r="K395" s="7" t="s">
        <v>19</v>
      </c>
      <c r="L395" s="13" t="s">
        <v>1190</v>
      </c>
      <c r="M395" s="5">
        <v>2222</v>
      </c>
      <c r="N395" s="1" t="str">
        <f>+Tabla15[[#This Row],[NOMBRE DE LA CAUSA 2017]]</f>
        <v>INDEBIDA LIQUIDACION DE RETROACTIVO DE PENSION DE INVALIDEZ</v>
      </c>
    </row>
    <row r="396" spans="1:14" ht="15" customHeight="1">
      <c r="A396" s="1">
        <f>+Tabla15[[#This Row],[1]]</f>
        <v>394</v>
      </c>
      <c r="B396" s="6" t="s">
        <v>1460</v>
      </c>
      <c r="C396" s="1">
        <v>1</v>
      </c>
      <c r="D396" s="1">
        <f>+IF(Tabla15[[#This Row],[NOMBRE DE LA CAUSA 2018]]=0,0,1)</f>
        <v>1</v>
      </c>
      <c r="E396" s="1">
        <f>+E395+Tabla15[[#This Row],[NOMBRE DE LA CAUSA 2019]]</f>
        <v>394</v>
      </c>
      <c r="F396" s="1">
        <f>+Tabla15[[#This Row],[0]]*Tabla15[[#This Row],[NOMBRE DE LA CAUSA 2019]]</f>
        <v>394</v>
      </c>
      <c r="G396" s="7" t="s">
        <v>746</v>
      </c>
      <c r="I396" s="6" t="s">
        <v>1450</v>
      </c>
      <c r="K396" s="6" t="s">
        <v>19</v>
      </c>
      <c r="L396" s="6" t="s">
        <v>1461</v>
      </c>
      <c r="M396" s="34">
        <v>2350</v>
      </c>
      <c r="N396" s="1" t="str">
        <f>+Tabla15[[#This Row],[NOMBRE DE LA CAUSA 2017]]</f>
        <v>INDEBIDA LIQUIDACION DE RETROACTIVO DE PENSION DE SOBREVIVIENTE</v>
      </c>
    </row>
    <row r="397" spans="1:14" ht="15" customHeight="1">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7" t="s">
        <v>746</v>
      </c>
      <c r="K397" s="1" t="s">
        <v>19</v>
      </c>
      <c r="L397" s="1" t="s">
        <v>1188</v>
      </c>
      <c r="M397" s="5">
        <v>2221</v>
      </c>
      <c r="N397" s="1" t="str">
        <f>+Tabla15[[#This Row],[NOMBRE DE LA CAUSA 2017]]</f>
        <v>INDEBIDA LIQUIDACION DE RETROACTIVO DE PENSION DE VEJEZ</v>
      </c>
    </row>
    <row r="398" spans="1:14" ht="15" customHeight="1">
      <c r="A398" s="1">
        <f>+Tabla15[[#This Row],[1]]</f>
        <v>396</v>
      </c>
      <c r="B398" s="9" t="s">
        <v>1470</v>
      </c>
      <c r="C398" s="1">
        <v>1</v>
      </c>
      <c r="D398" s="1">
        <f>+IF(Tabla15[[#This Row],[NOMBRE DE LA CAUSA 2018]]=0,0,1)</f>
        <v>1</v>
      </c>
      <c r="E398" s="1">
        <f>+E397+Tabla15[[#This Row],[NOMBRE DE LA CAUSA 2019]]</f>
        <v>396</v>
      </c>
      <c r="F398" s="1">
        <f>+Tabla15[[#This Row],[0]]*Tabla15[[#This Row],[NOMBRE DE LA CAUSA 2019]]</f>
        <v>396</v>
      </c>
      <c r="G398" s="7" t="s">
        <v>746</v>
      </c>
      <c r="H398" s="7"/>
      <c r="I398" s="9" t="s">
        <v>1450</v>
      </c>
      <c r="J398" s="7"/>
      <c r="K398" s="9" t="s">
        <v>19</v>
      </c>
      <c r="L398" s="12" t="s">
        <v>1471</v>
      </c>
      <c r="M398" s="34">
        <v>2355</v>
      </c>
      <c r="N398" s="1" t="str">
        <f>+Tabla15[[#This Row],[NOMBRE DE LA CAUSA 2017]]</f>
        <v>INDEBIDA LIQUIDACION DE RETROACTIVO DE PENSION SUSTITUTIVA</v>
      </c>
    </row>
    <row r="399" spans="1:14" ht="15" customHeight="1">
      <c r="A399" s="1">
        <f>+Tabla15[[#This Row],[1]]</f>
        <v>397</v>
      </c>
      <c r="B399" s="7" t="s">
        <v>1268</v>
      </c>
      <c r="C399" s="1">
        <v>1</v>
      </c>
      <c r="D399" s="1">
        <f>+IF(Tabla15[[#This Row],[NOMBRE DE LA CAUSA 2018]]=0,0,1)</f>
        <v>1</v>
      </c>
      <c r="E399" s="1">
        <f>+E398+Tabla15[[#This Row],[NOMBRE DE LA CAUSA 2019]]</f>
        <v>397</v>
      </c>
      <c r="F399" s="1">
        <f>+Tabla15[[#This Row],[0]]*Tabla15[[#This Row],[NOMBRE DE LA CAUSA 2019]]</f>
        <v>397</v>
      </c>
      <c r="G399" s="7" t="s">
        <v>753</v>
      </c>
      <c r="H399" s="7" t="s">
        <v>1266</v>
      </c>
      <c r="I399" s="7"/>
      <c r="J399" s="7"/>
      <c r="K399" s="7" t="s">
        <v>19</v>
      </c>
      <c r="L399" s="8" t="s">
        <v>1269</v>
      </c>
      <c r="M399" s="5">
        <v>2258</v>
      </c>
      <c r="N399" s="1" t="str">
        <f>+Tabla15[[#This Row],[NOMBRE DE LA CAUSA 2017]]</f>
        <v>INDEBIDA LIQUIDACION DE SUBSIDIO DE VIVIENDA</v>
      </c>
    </row>
    <row r="400" spans="1:14" ht="15" customHeight="1">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7" t="s">
        <v>746</v>
      </c>
      <c r="H400" s="7"/>
      <c r="I400" s="7"/>
      <c r="K400" s="1" t="s">
        <v>19</v>
      </c>
      <c r="L400" s="1" t="s">
        <v>1262</v>
      </c>
      <c r="M400" s="5">
        <v>2255</v>
      </c>
      <c r="N400" s="1" t="str">
        <f>+Tabla15[[#This Row],[NOMBRE DE LA CAUSA 2017]]</f>
        <v>INDEBIDA LIQUIDACION DE SUBSIDIO FAMILIAR</v>
      </c>
    </row>
    <row r="401" spans="1:14" ht="15" customHeight="1">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7" t="s">
        <v>746</v>
      </c>
      <c r="H401" s="7"/>
      <c r="I401" s="7"/>
      <c r="K401" s="1" t="s">
        <v>19</v>
      </c>
      <c r="L401" s="13" t="s">
        <v>1237</v>
      </c>
      <c r="M401" s="5">
        <v>2243</v>
      </c>
      <c r="N401" s="1" t="str">
        <f>+Tabla15[[#This Row],[NOMBRE DE LA CAUSA 2017]]</f>
        <v>INDEBIDA LIQUIDACION DE SUSTITUCION DE LA ASIGNACION DE RETIRO</v>
      </c>
    </row>
    <row r="402" spans="1:14" ht="15" customHeight="1">
      <c r="A402" s="1">
        <f>+Tabla15[[#This Row],[1]]</f>
        <v>400</v>
      </c>
      <c r="B402" s="7" t="s">
        <v>1222</v>
      </c>
      <c r="C402" s="1">
        <v>1</v>
      </c>
      <c r="D402" s="1">
        <f>+IF(Tabla15[[#This Row],[NOMBRE DE LA CAUSA 2018]]=0,0,1)</f>
        <v>1</v>
      </c>
      <c r="E402" s="1">
        <f>+E401+Tabla15[[#This Row],[NOMBRE DE LA CAUSA 2019]]</f>
        <v>400</v>
      </c>
      <c r="F402" s="1">
        <f>+Tabla15[[#This Row],[0]]*Tabla15[[#This Row],[NOMBRE DE LA CAUSA 2019]]</f>
        <v>400</v>
      </c>
      <c r="G402" s="7" t="s">
        <v>753</v>
      </c>
      <c r="H402" s="7" t="s">
        <v>1220</v>
      </c>
      <c r="I402" s="7"/>
      <c r="J402" s="7"/>
      <c r="K402" s="7" t="s">
        <v>19</v>
      </c>
      <c r="L402" s="1" t="s">
        <v>1223</v>
      </c>
      <c r="M402" s="5">
        <v>2237</v>
      </c>
      <c r="N402" s="1" t="str">
        <f>+Tabla15[[#This Row],[NOMBRE DE LA CAUSA 2017]]</f>
        <v>INDEBIDA LIQUIDACION DEL AUXILIO DE CESANTIAS</v>
      </c>
    </row>
    <row r="403" spans="1:14" ht="15" customHeight="1">
      <c r="A403" s="1">
        <f>+Tabla15[[#This Row],[1]]</f>
        <v>401</v>
      </c>
      <c r="B403" s="7" t="s">
        <v>1165</v>
      </c>
      <c r="C403" s="1">
        <v>1</v>
      </c>
      <c r="D403" s="1">
        <f>+IF(Tabla15[[#This Row],[NOMBRE DE LA CAUSA 2018]]=0,0,1)</f>
        <v>1</v>
      </c>
      <c r="E403" s="1">
        <f>+E402+Tabla15[[#This Row],[NOMBRE DE LA CAUSA 2019]]</f>
        <v>401</v>
      </c>
      <c r="F403" s="1">
        <f>+Tabla15[[#This Row],[0]]*Tabla15[[#This Row],[NOMBRE DE LA CAUSA 2019]]</f>
        <v>401</v>
      </c>
      <c r="G403" s="7" t="s">
        <v>746</v>
      </c>
      <c r="H403" s="7"/>
      <c r="I403" s="7"/>
      <c r="J403" s="7"/>
      <c r="K403" s="7" t="s">
        <v>19</v>
      </c>
      <c r="L403" s="1" t="s">
        <v>1166</v>
      </c>
      <c r="M403" s="5">
        <v>2211</v>
      </c>
      <c r="N403" s="1" t="str">
        <f>+Tabla15[[#This Row],[NOMBRE DE LA CAUSA 2017]]</f>
        <v>INDEBIDA LIQUIDACION DEL AUXILIO FUNERARIO</v>
      </c>
    </row>
    <row r="404" spans="1:14" ht="15" customHeight="1">
      <c r="A404" s="1">
        <f>+Tabla15[[#This Row],[1]]</f>
        <v>402</v>
      </c>
      <c r="B404" s="9" t="s">
        <v>1379</v>
      </c>
      <c r="C404" s="1">
        <v>1</v>
      </c>
      <c r="D404" s="1">
        <f>+IF(Tabla15[[#This Row],[NOMBRE DE LA CAUSA 2018]]=0,0,1)</f>
        <v>1</v>
      </c>
      <c r="E404" s="1">
        <f>+E403+Tabla15[[#This Row],[NOMBRE DE LA CAUSA 2019]]</f>
        <v>402</v>
      </c>
      <c r="F404" s="1">
        <f>+Tabla15[[#This Row],[0]]*Tabla15[[#This Row],[NOMBRE DE LA CAUSA 2019]]</f>
        <v>402</v>
      </c>
      <c r="G404" s="7" t="s">
        <v>746</v>
      </c>
      <c r="H404" s="7"/>
      <c r="I404" s="7"/>
      <c r="J404" s="7"/>
      <c r="K404" s="9" t="s">
        <v>19</v>
      </c>
      <c r="L404" s="11" t="s">
        <v>1380</v>
      </c>
      <c r="M404" s="5">
        <v>2308</v>
      </c>
      <c r="N404" s="1" t="str">
        <f>+Tabla15[[#This Row],[NOMBRE DE LA CAUSA 2017]]</f>
        <v>INDEBIDA OFICIALIZACION DE ENTIDAD FINANCIERA</v>
      </c>
    </row>
    <row r="405" spans="1:14" ht="15" customHeight="1">
      <c r="A405" s="1">
        <f>+Tabla15[[#This Row],[1]]</f>
        <v>403</v>
      </c>
      <c r="B405" s="9" t="s">
        <v>501</v>
      </c>
      <c r="C405" s="1">
        <v>1</v>
      </c>
      <c r="D405" s="1">
        <f>+IF(Tabla15[[#This Row],[NOMBRE DE LA CAUSA 2018]]=0,0,1)</f>
        <v>1</v>
      </c>
      <c r="E405" s="1">
        <f>+E404+Tabla15[[#This Row],[NOMBRE DE LA CAUSA 2019]]</f>
        <v>403</v>
      </c>
      <c r="F405" s="1">
        <f>+Tabla15[[#This Row],[0]]*Tabla15[[#This Row],[NOMBRE DE LA CAUSA 2019]]</f>
        <v>403</v>
      </c>
      <c r="G405" s="9" t="s">
        <v>17</v>
      </c>
      <c r="H405" s="7"/>
      <c r="I405" s="7"/>
      <c r="J405" s="7" t="s">
        <v>18</v>
      </c>
      <c r="K405" s="7" t="s">
        <v>19</v>
      </c>
      <c r="L405" s="11" t="s">
        <v>502</v>
      </c>
      <c r="M405" s="5">
        <v>849</v>
      </c>
      <c r="N405" s="1" t="str">
        <f>+Tabla15[[#This Row],[NOMBRE DE LA CAUSA 2017]]</f>
        <v>INDEBIDA PRESTACION DE SERVICIOS FINANCIEROS</v>
      </c>
    </row>
    <row r="406" spans="1:14" ht="15" customHeight="1">
      <c r="A406" s="1">
        <f>+Tabla15[[#This Row],[1]]</f>
        <v>404</v>
      </c>
      <c r="B406" s="7" t="s">
        <v>228</v>
      </c>
      <c r="C406" s="1">
        <v>1</v>
      </c>
      <c r="D406" s="1">
        <f>+IF(Tabla15[[#This Row],[NOMBRE DE LA CAUSA 2018]]=0,0,1)</f>
        <v>1</v>
      </c>
      <c r="E406" s="1">
        <f>+E405+Tabla15[[#This Row],[NOMBRE DE LA CAUSA 2019]]</f>
        <v>404</v>
      </c>
      <c r="F406" s="1">
        <f>+Tabla15[[#This Row],[0]]*Tabla15[[#This Row],[NOMBRE DE LA CAUSA 2019]]</f>
        <v>404</v>
      </c>
      <c r="G406" s="7" t="s">
        <v>17</v>
      </c>
      <c r="H406" s="7"/>
      <c r="I406" s="7"/>
      <c r="J406" s="7" t="s">
        <v>18</v>
      </c>
      <c r="K406" s="7" t="s">
        <v>19</v>
      </c>
      <c r="L406" s="8" t="s">
        <v>229</v>
      </c>
      <c r="M406" s="5">
        <v>374</v>
      </c>
      <c r="N406" s="1" t="str">
        <f>+Tabla15[[#This Row],[NOMBRE DE LA CAUSA 2017]]</f>
        <v>INDEBIDA PRESTACION DE SERVICIOS PUBLICOS DOMICILIARIOS</v>
      </c>
    </row>
    <row r="407" spans="1:14" ht="15" customHeight="1">
      <c r="A407" s="1">
        <f>+Tabla15[[#This Row],[1]]</f>
        <v>405</v>
      </c>
      <c r="B407" s="7" t="s">
        <v>326</v>
      </c>
      <c r="C407" s="1">
        <v>1</v>
      </c>
      <c r="D407" s="1">
        <f>+IF(Tabla15[[#This Row],[NOMBRE DE LA CAUSA 2018]]=0,0,1)</f>
        <v>1</v>
      </c>
      <c r="E407" s="1">
        <f>+E406+Tabla15[[#This Row],[NOMBRE DE LA CAUSA 2019]]</f>
        <v>405</v>
      </c>
      <c r="F407" s="1">
        <f>+Tabla15[[#This Row],[0]]*Tabla15[[#This Row],[NOMBRE DE LA CAUSA 2019]]</f>
        <v>405</v>
      </c>
      <c r="G407" s="7" t="s">
        <v>17</v>
      </c>
      <c r="H407" s="7"/>
      <c r="I407" s="7"/>
      <c r="J407" s="7" t="s">
        <v>18</v>
      </c>
      <c r="K407" s="7" t="s">
        <v>19</v>
      </c>
      <c r="L407" s="8" t="s">
        <v>327</v>
      </c>
      <c r="M407" s="5">
        <v>518</v>
      </c>
      <c r="N407" s="1" t="str">
        <f>+Tabla15[[#This Row],[NOMBRE DE LA CAUSA 2017]]</f>
        <v>INDEBIDA PRESTACION DEL SERVICIO DE CORREO POSTAL</v>
      </c>
    </row>
    <row r="408" spans="1:14" ht="15" customHeight="1">
      <c r="A408" s="1">
        <f>+Tabla15[[#This Row],[1]]</f>
        <v>406</v>
      </c>
      <c r="B408" s="6" t="s">
        <v>214</v>
      </c>
      <c r="C408" s="1">
        <v>1</v>
      </c>
      <c r="D408" s="1">
        <f>+IF(Tabla15[[#This Row],[NOMBRE DE LA CAUSA 2018]]=0,0,1)</f>
        <v>1</v>
      </c>
      <c r="E408" s="1">
        <f>+E407+Tabla15[[#This Row],[NOMBRE DE LA CAUSA 2019]]</f>
        <v>406</v>
      </c>
      <c r="F408" s="1">
        <f>+Tabla15[[#This Row],[0]]*Tabla15[[#This Row],[NOMBRE DE LA CAUSA 2019]]</f>
        <v>406</v>
      </c>
      <c r="G408" s="7" t="s">
        <v>17</v>
      </c>
      <c r="J408" s="1" t="s">
        <v>18</v>
      </c>
      <c r="K408" s="1" t="s">
        <v>19</v>
      </c>
      <c r="L408" s="8" t="s">
        <v>215</v>
      </c>
      <c r="M408" s="5">
        <v>359</v>
      </c>
      <c r="N408" s="1" t="str">
        <f>+Tabla15[[#This Row],[NOMBRE DE LA CAUSA 2017]]</f>
        <v>INDEBIDO MANEJO DE CADAVER</v>
      </c>
    </row>
    <row r="409" spans="1:14" ht="15" customHeight="1">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7" t="s">
        <v>746</v>
      </c>
      <c r="H409" s="7"/>
      <c r="I409" s="7"/>
      <c r="K409" s="6" t="s">
        <v>19</v>
      </c>
      <c r="L409" s="6" t="s">
        <v>1395</v>
      </c>
      <c r="M409" s="17">
        <v>2320</v>
      </c>
      <c r="N409" s="1" t="str">
        <f>+Tabla15[[#This Row],[NOMBRE DE LA CAUSA 2017]]</f>
        <v>INDEBIDO SUMINISTRO DE PROGRAMAS, MEDIDAS O ACCIONES AFIRMATIVAS QUE PERMITAN LA INCLUSION DE LAS PERSONAS CON ALGUNA DISCAPACIDAD</v>
      </c>
    </row>
    <row r="410" spans="1:14" ht="15" customHeight="1">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7" t="s">
        <v>753</v>
      </c>
      <c r="H410" s="7" t="s">
        <v>1320</v>
      </c>
      <c r="I410" s="7"/>
      <c r="K410" s="1" t="s">
        <v>19</v>
      </c>
      <c r="L410" s="1" t="s">
        <v>1321</v>
      </c>
      <c r="M410" s="5">
        <v>2280</v>
      </c>
      <c r="N410" s="1" t="str">
        <f>+Tabla15[[#This Row],[NOMBRE DE LA CAUSA 2017]]</f>
        <v>INDEBIDO TRASLADO DE FUNCIONARIO PUBLICO</v>
      </c>
    </row>
    <row r="411" spans="1:14" ht="15" customHeight="1">
      <c r="A411" s="1">
        <f>+Tabla15[[#This Row],[1]]</f>
        <v>409</v>
      </c>
      <c r="B411" s="7" t="s">
        <v>1322</v>
      </c>
      <c r="C411" s="1">
        <v>1</v>
      </c>
      <c r="D411" s="1">
        <f>+IF(Tabla15[[#This Row],[NOMBRE DE LA CAUSA 2018]]=0,0,1)</f>
        <v>1</v>
      </c>
      <c r="E411" s="1">
        <f>+E410+Tabla15[[#This Row],[NOMBRE DE LA CAUSA 2019]]</f>
        <v>409</v>
      </c>
      <c r="F411" s="1">
        <f>+Tabla15[[#This Row],[0]]*Tabla15[[#This Row],[NOMBRE DE LA CAUSA 2019]]</f>
        <v>409</v>
      </c>
      <c r="G411" s="7" t="s">
        <v>753</v>
      </c>
      <c r="H411" s="7" t="s">
        <v>1320</v>
      </c>
      <c r="I411" s="7"/>
      <c r="J411" s="7"/>
      <c r="K411" s="7" t="s">
        <v>19</v>
      </c>
      <c r="L411" s="8" t="s">
        <v>1323</v>
      </c>
      <c r="M411" s="5">
        <v>2281</v>
      </c>
      <c r="N411" s="1" t="str">
        <f>+Tabla15[[#This Row],[NOMBRE DE LA CAUSA 2017]]</f>
        <v>INDEBIDO TRASLADO DE TRABAJADOR OFICIAL</v>
      </c>
    </row>
    <row r="412" spans="1:14" ht="15" customHeight="1">
      <c r="A412" s="1">
        <f>+Tabla15[[#This Row],[1]]</f>
        <v>410</v>
      </c>
      <c r="B412" s="7" t="s">
        <v>1039</v>
      </c>
      <c r="C412" s="1">
        <v>1</v>
      </c>
      <c r="D412" s="1">
        <f>+IF(Tabla15[[#This Row],[NOMBRE DE LA CAUSA 2018]]=0,0,1)</f>
        <v>1</v>
      </c>
      <c r="E412" s="1">
        <f>+E411+Tabla15[[#This Row],[NOMBRE DE LA CAUSA 2019]]</f>
        <v>410</v>
      </c>
      <c r="F412" s="1">
        <f>+Tabla15[[#This Row],[0]]*Tabla15[[#This Row],[NOMBRE DE LA CAUSA 2019]]</f>
        <v>410</v>
      </c>
      <c r="G412" s="7" t="s">
        <v>753</v>
      </c>
      <c r="H412" s="7" t="s">
        <v>1040</v>
      </c>
      <c r="I412" s="7"/>
      <c r="J412" s="7"/>
      <c r="K412" s="7" t="s">
        <v>19</v>
      </c>
      <c r="L412" s="8" t="s">
        <v>1041</v>
      </c>
      <c r="M412" s="5">
        <v>2154</v>
      </c>
      <c r="N412" s="1" t="str">
        <f>+Tabla15[[#This Row],[NOMBRE DE LA CAUSA 2017]]</f>
        <v>LESION A ALUMNO EN ESTABLECIMIENTO EDUCATIVO</v>
      </c>
    </row>
    <row r="413" spans="1:14" ht="15" customHeight="1">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7" t="s">
        <v>753</v>
      </c>
      <c r="H413" s="1" t="s">
        <v>809</v>
      </c>
      <c r="K413" s="1" t="s">
        <v>19</v>
      </c>
      <c r="L413" s="8" t="s">
        <v>810</v>
      </c>
      <c r="M413" s="5">
        <v>2052</v>
      </c>
      <c r="N413" s="1" t="str">
        <f>+Tabla15[[#This Row],[NOMBRE DE LA CAUSA 2017]]</f>
        <v>LESION A CIVIL CON AERONAVE OFICIAL</v>
      </c>
    </row>
    <row r="414" spans="1:14" ht="15" customHeight="1">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7" t="s">
        <v>17</v>
      </c>
      <c r="H414" s="7"/>
      <c r="I414" s="7"/>
      <c r="J414" s="1" t="s">
        <v>18</v>
      </c>
      <c r="K414" s="1" t="s">
        <v>19</v>
      </c>
      <c r="L414" s="1" t="s">
        <v>207</v>
      </c>
      <c r="M414" s="5">
        <v>337</v>
      </c>
      <c r="N414" s="1" t="str">
        <f>+Tabla15[[#This Row],[NOMBRE DE LA CAUSA 2017]]</f>
        <v>LESION A CIVIL CON ARMA DE DOTACION OFICIAL</v>
      </c>
    </row>
    <row r="415" spans="1:14" ht="15" customHeight="1">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7" t="s">
        <v>753</v>
      </c>
      <c r="H415" s="1" t="s">
        <v>816</v>
      </c>
      <c r="K415" s="1" t="s">
        <v>19</v>
      </c>
      <c r="L415" s="1" t="s">
        <v>817</v>
      </c>
      <c r="M415" s="5">
        <v>2055</v>
      </c>
      <c r="N415" s="1" t="str">
        <f>+Tabla15[[#This Row],[NOMBRE DE LA CAUSA 2017]]</f>
        <v>LESION A CIVIL CON NAVE OFICIAL</v>
      </c>
    </row>
    <row r="416" spans="1:14" ht="15" customHeight="1">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7" t="s">
        <v>17</v>
      </c>
      <c r="J416" s="1" t="s">
        <v>18</v>
      </c>
      <c r="K416" s="1" t="s">
        <v>19</v>
      </c>
      <c r="L416" s="1" t="s">
        <v>500</v>
      </c>
      <c r="M416" s="5">
        <v>848</v>
      </c>
      <c r="N416" s="1" t="str">
        <f>+Tabla15[[#This Row],[NOMBRE DE LA CAUSA 2017]]</f>
        <v>LESION A CIVIL CON VEHICULO OFICIAL</v>
      </c>
    </row>
    <row r="417" spans="1:14" ht="15" customHeight="1">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7" t="s">
        <v>753</v>
      </c>
      <c r="H417" s="1" t="s">
        <v>885</v>
      </c>
      <c r="K417" s="1" t="s">
        <v>19</v>
      </c>
      <c r="L417" s="8" t="s">
        <v>894</v>
      </c>
      <c r="M417" s="5">
        <v>2089</v>
      </c>
      <c r="N417" s="1" t="str">
        <f>+Tabla15[[#This Row],[NOMBRE DE LA CAUSA 2017]]</f>
        <v>LESION A CIVIL EN COMBATE O ENFRENTAMIENTO</v>
      </c>
    </row>
    <row r="418" spans="1:14" ht="15" customHeight="1">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7" t="s">
        <v>753</v>
      </c>
      <c r="H418" s="1" t="s">
        <v>885</v>
      </c>
      <c r="K418" s="1" t="s">
        <v>19</v>
      </c>
      <c r="L418" s="8" t="s">
        <v>900</v>
      </c>
      <c r="M418" s="5">
        <v>2092</v>
      </c>
      <c r="N418" s="1" t="str">
        <f>+Tabla15[[#This Row],[NOMBRE DE LA CAUSA 2017]]</f>
        <v>LESION A CIVIL EN ENFRENTAMIENTO ENTRE TROPAS</v>
      </c>
    </row>
    <row r="419" spans="1:14" ht="15" customHeight="1">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7" t="s">
        <v>753</v>
      </c>
      <c r="H419" s="1" t="s">
        <v>885</v>
      </c>
      <c r="K419" s="1" t="s">
        <v>19</v>
      </c>
      <c r="L419" s="8" t="s">
        <v>886</v>
      </c>
      <c r="M419" s="5">
        <v>2086</v>
      </c>
      <c r="N419" s="1" t="str">
        <f>+Tabla15[[#This Row],[NOMBRE DE LA CAUSA 2017]]</f>
        <v>LESION A CIVIL EN OPERATIVO MILITAR</v>
      </c>
    </row>
    <row r="420" spans="1:14" ht="15" customHeight="1">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7" t="s">
        <v>17</v>
      </c>
      <c r="J420" s="1" t="s">
        <v>18</v>
      </c>
      <c r="K420" s="1" t="s">
        <v>19</v>
      </c>
      <c r="L420" s="8" t="s">
        <v>55</v>
      </c>
      <c r="M420" s="5">
        <v>76</v>
      </c>
      <c r="N420" s="1" t="str">
        <f>+Tabla15[[#This Row],[NOMBRE DE LA CAUSA 2017]]</f>
        <v>LESION A CIVIL EN PROCEDIMIENTO DE POLICIA</v>
      </c>
    </row>
    <row r="421" spans="1:14" ht="15" customHeight="1">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7" t="s">
        <v>753</v>
      </c>
      <c r="H421" s="1" t="s">
        <v>1007</v>
      </c>
      <c r="K421" s="1" t="s">
        <v>19</v>
      </c>
      <c r="L421" s="8" t="s">
        <v>1008</v>
      </c>
      <c r="M421" s="5">
        <v>2140</v>
      </c>
      <c r="N421" s="1" t="str">
        <f>+Tabla15[[#This Row],[NOMBRE DE LA CAUSA 2017]]</f>
        <v>LESION A CIVIL POR ACTO TERRORISTA CONTRA INSTALACIONES, PERSONAJES O ELEMENTOS REPRESENTATIVOS DEL ESTADO</v>
      </c>
    </row>
    <row r="422" spans="1:14" ht="15" customHeight="1">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7" t="s">
        <v>753</v>
      </c>
      <c r="H422" s="1" t="s">
        <v>1014</v>
      </c>
      <c r="I422" s="7"/>
      <c r="K422" s="1" t="s">
        <v>19</v>
      </c>
      <c r="L422" s="1" t="s">
        <v>1015</v>
      </c>
      <c r="M422" s="5">
        <v>2143</v>
      </c>
      <c r="N422" s="1" t="str">
        <f>+Tabla15[[#This Row],[NOMBRE DE LA CAUSA 2017]]</f>
        <v>LESION A CIVIL POR ACTO TERRORISTA CONTRA POBLACION CIVIL</v>
      </c>
    </row>
    <row r="423" spans="1:14" ht="15" customHeight="1">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7" t="s">
        <v>17</v>
      </c>
      <c r="I423" s="7"/>
      <c r="J423" s="1" t="s">
        <v>18</v>
      </c>
      <c r="K423" s="1" t="s">
        <v>19</v>
      </c>
      <c r="L423" s="1" t="s">
        <v>57</v>
      </c>
      <c r="M423" s="5">
        <v>77</v>
      </c>
      <c r="N423" s="1" t="str">
        <f>+Tabla15[[#This Row],[NOMBRE DE LA CAUSA 2017]]</f>
        <v>LESION A CIVIL POR EXPLOSION DE MINA ANTIPERSONAL</v>
      </c>
    </row>
    <row r="424" spans="1:14" ht="15" customHeight="1">
      <c r="A424" s="1">
        <f>+Tabla15[[#This Row],[1]]</f>
        <v>422</v>
      </c>
      <c r="B424" s="7" t="s">
        <v>348</v>
      </c>
      <c r="C424" s="1">
        <v>1</v>
      </c>
      <c r="D424" s="1">
        <f>+IF(Tabla15[[#This Row],[NOMBRE DE LA CAUSA 2018]]=0,0,1)</f>
        <v>1</v>
      </c>
      <c r="E424" s="1">
        <f>+E423+Tabla15[[#This Row],[NOMBRE DE LA CAUSA 2019]]</f>
        <v>422</v>
      </c>
      <c r="F424" s="1">
        <f>+Tabla15[[#This Row],[0]]*Tabla15[[#This Row],[NOMBRE DE LA CAUSA 2019]]</f>
        <v>422</v>
      </c>
      <c r="G424" s="7" t="s">
        <v>17</v>
      </c>
      <c r="H424" s="7"/>
      <c r="I424" s="7"/>
      <c r="J424" s="7" t="s">
        <v>18</v>
      </c>
      <c r="K424" s="7" t="s">
        <v>19</v>
      </c>
      <c r="L424" s="8" t="s">
        <v>349</v>
      </c>
      <c r="M424" s="5">
        <v>554</v>
      </c>
      <c r="N424" s="1" t="str">
        <f>+Tabla15[[#This Row],[NOMBRE DE LA CAUSA 2017]]</f>
        <v>LESION A CIVIL POR GRUPO ARMADO ILEGAL</v>
      </c>
    </row>
    <row r="425" spans="1:14" ht="15" customHeight="1">
      <c r="A425" s="1">
        <f>+Tabla15[[#This Row],[1]]</f>
        <v>423</v>
      </c>
      <c r="B425" s="7" t="s">
        <v>426</v>
      </c>
      <c r="C425" s="1">
        <v>1</v>
      </c>
      <c r="D425" s="1">
        <f>+IF(Tabla15[[#This Row],[NOMBRE DE LA CAUSA 2018]]=0,0,1)</f>
        <v>1</v>
      </c>
      <c r="E425" s="1">
        <f>+E424+Tabla15[[#This Row],[NOMBRE DE LA CAUSA 2019]]</f>
        <v>423</v>
      </c>
      <c r="F425" s="1">
        <f>+Tabla15[[#This Row],[0]]*Tabla15[[#This Row],[NOMBRE DE LA CAUSA 2019]]</f>
        <v>423</v>
      </c>
      <c r="G425" s="7" t="s">
        <v>17</v>
      </c>
      <c r="H425" s="7"/>
      <c r="I425" s="7"/>
      <c r="J425" s="7" t="s">
        <v>18</v>
      </c>
      <c r="K425" s="7" t="s">
        <v>19</v>
      </c>
      <c r="L425" s="1" t="s">
        <v>427</v>
      </c>
      <c r="M425" s="5">
        <v>800</v>
      </c>
      <c r="N425" s="1" t="str">
        <f>+Tabla15[[#This Row],[NOMBRE DE LA CAUSA 2017]]</f>
        <v>LESION A CONSCRIPTO CON AERONAVE OFICIAL</v>
      </c>
    </row>
    <row r="426" spans="1:14" ht="15" customHeight="1">
      <c r="A426" s="1">
        <f>+Tabla15[[#This Row],[1]]</f>
        <v>424</v>
      </c>
      <c r="B426" s="7" t="s">
        <v>192</v>
      </c>
      <c r="C426" s="1">
        <v>1</v>
      </c>
      <c r="D426" s="1">
        <f>+IF(Tabla15[[#This Row],[NOMBRE DE LA CAUSA 2018]]=0,0,1)</f>
        <v>1</v>
      </c>
      <c r="E426" s="1">
        <f>+E425+Tabla15[[#This Row],[NOMBRE DE LA CAUSA 2019]]</f>
        <v>424</v>
      </c>
      <c r="F426" s="1">
        <f>+Tabla15[[#This Row],[0]]*Tabla15[[#This Row],[NOMBRE DE LA CAUSA 2019]]</f>
        <v>424</v>
      </c>
      <c r="G426" s="7" t="s">
        <v>17</v>
      </c>
      <c r="H426" s="7"/>
      <c r="I426" s="7"/>
      <c r="J426" s="7" t="s">
        <v>18</v>
      </c>
      <c r="K426" s="7" t="s">
        <v>19</v>
      </c>
      <c r="L426" s="8" t="s">
        <v>193</v>
      </c>
      <c r="M426" s="5">
        <v>316</v>
      </c>
      <c r="N426" s="1" t="str">
        <f>+Tabla15[[#This Row],[NOMBRE DE LA CAUSA 2017]]</f>
        <v>LESION A CONSCRIPTO CON ARMA DE DOTACION OFICIAL</v>
      </c>
    </row>
    <row r="427" spans="1:14" ht="15" customHeight="1">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7" t="s">
        <v>746</v>
      </c>
      <c r="K427" s="1" t="s">
        <v>19</v>
      </c>
      <c r="L427" s="13" t="s">
        <v>828</v>
      </c>
      <c r="M427" s="5">
        <v>2060</v>
      </c>
      <c r="N427" s="1" t="str">
        <f>+Tabla15[[#This Row],[NOMBRE DE LA CAUSA 2017]]</f>
        <v>LESION A CONSCRIPTO CON NAVE OFICIAL</v>
      </c>
    </row>
    <row r="428" spans="1:14" ht="15" customHeight="1">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7" t="s">
        <v>17</v>
      </c>
      <c r="J428" s="1" t="s">
        <v>18</v>
      </c>
      <c r="K428" s="1" t="s">
        <v>19</v>
      </c>
      <c r="L428" s="13" t="s">
        <v>423</v>
      </c>
      <c r="M428" s="5">
        <v>798</v>
      </c>
      <c r="N428" s="1" t="str">
        <f>+Tabla15[[#This Row],[NOMBRE DE LA CAUSA 2017]]</f>
        <v>LESION A CONSCRIPTO CON VEHICULO OFICIAL</v>
      </c>
    </row>
    <row r="429" spans="1:14" ht="15" customHeight="1">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7" t="s">
        <v>746</v>
      </c>
      <c r="K429" s="1" t="s">
        <v>19</v>
      </c>
      <c r="L429" s="13" t="s">
        <v>830</v>
      </c>
      <c r="M429" s="5">
        <v>2061</v>
      </c>
      <c r="N429" s="1" t="str">
        <f>+Tabla15[[#This Row],[NOMBRE DE LA CAUSA 2017]]</f>
        <v>LESION A CONSCRIPTO DERIVADA DE LA PRESTACION DEL SERVICIO DE SALUD</v>
      </c>
    </row>
    <row r="430" spans="1:14" ht="15" customHeight="1">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7" t="s">
        <v>17</v>
      </c>
      <c r="J430" s="1" t="s">
        <v>18</v>
      </c>
      <c r="K430" s="1" t="s">
        <v>19</v>
      </c>
      <c r="L430" s="8" t="s">
        <v>353</v>
      </c>
      <c r="M430" s="5">
        <v>557</v>
      </c>
      <c r="N430" s="1" t="str">
        <f>+Tabla15[[#This Row],[NOMBRE DE LA CAUSA 2017]]</f>
        <v>LESION A CONSCRIPTO DURANTE INSTRUCCION</v>
      </c>
    </row>
    <row r="431" spans="1:14" ht="15" customHeight="1">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7" t="s">
        <v>753</v>
      </c>
      <c r="H431" s="1" t="s">
        <v>834</v>
      </c>
      <c r="K431" s="1" t="s">
        <v>19</v>
      </c>
      <c r="L431" s="8" t="s">
        <v>840</v>
      </c>
      <c r="M431" s="5">
        <v>2065</v>
      </c>
      <c r="N431" s="1" t="str">
        <f>+Tabla15[[#This Row],[NOMBRE DE LA CAUSA 2017]]</f>
        <v>LESION A CONSCRIPTO EN COMBATE O ENFRENTAMIENTO</v>
      </c>
    </row>
    <row r="432" spans="1:14" ht="15" customHeight="1">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7" t="s">
        <v>753</v>
      </c>
      <c r="H432" s="1" t="s">
        <v>834</v>
      </c>
      <c r="K432" s="1" t="s">
        <v>19</v>
      </c>
      <c r="L432" s="8" t="s">
        <v>844</v>
      </c>
      <c r="M432" s="5">
        <v>2067</v>
      </c>
      <c r="N432" s="1" t="str">
        <f>+Tabla15[[#This Row],[NOMBRE DE LA CAUSA 2017]]</f>
        <v>LESION A CONSCRIPTO EN ENFRENTAMIENTO ENTRE TROPAS</v>
      </c>
    </row>
    <row r="433" spans="1:14" ht="15" customHeight="1">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7" t="s">
        <v>753</v>
      </c>
      <c r="H433" s="1" t="s">
        <v>834</v>
      </c>
      <c r="K433" s="1" t="s">
        <v>19</v>
      </c>
      <c r="L433" s="8" t="s">
        <v>835</v>
      </c>
      <c r="M433" s="5">
        <v>2063</v>
      </c>
      <c r="N433" s="1" t="str">
        <f>+Tabla15[[#This Row],[NOMBRE DE LA CAUSA 2017]]</f>
        <v>LESION A CONSCRIPTO EN OPERATIVO MILITAR</v>
      </c>
    </row>
    <row r="434" spans="1:14" ht="15" customHeight="1">
      <c r="A434" s="1">
        <f>+Tabla15[[#This Row],[1]]</f>
        <v>432</v>
      </c>
      <c r="B434" s="7" t="s">
        <v>845</v>
      </c>
      <c r="C434" s="1">
        <v>1</v>
      </c>
      <c r="D434" s="1">
        <f>+IF(Tabla15[[#This Row],[NOMBRE DE LA CAUSA 2018]]=0,0,1)</f>
        <v>1</v>
      </c>
      <c r="E434" s="1">
        <f>+E433+Tabla15[[#This Row],[NOMBRE DE LA CAUSA 2019]]</f>
        <v>432</v>
      </c>
      <c r="F434" s="1">
        <f>+Tabla15[[#This Row],[0]]*Tabla15[[#This Row],[NOMBRE DE LA CAUSA 2019]]</f>
        <v>432</v>
      </c>
      <c r="G434" s="7" t="s">
        <v>753</v>
      </c>
      <c r="H434" s="7" t="s">
        <v>834</v>
      </c>
      <c r="I434" s="7"/>
      <c r="J434" s="7"/>
      <c r="K434" s="7" t="s">
        <v>19</v>
      </c>
      <c r="L434" s="8" t="s">
        <v>846</v>
      </c>
      <c r="M434" s="5">
        <v>2068</v>
      </c>
      <c r="N434" s="1" t="str">
        <f>+Tabla15[[#This Row],[NOMBRE DE LA CAUSA 2017]]</f>
        <v>LESION A CONSCRIPTO EN PROCEDIMIENTO DE POLICIA</v>
      </c>
    </row>
    <row r="435" spans="1:14" ht="15" customHeight="1">
      <c r="A435" s="1">
        <f>+Tabla15[[#This Row],[1]]</f>
        <v>433</v>
      </c>
      <c r="B435" s="7" t="s">
        <v>382</v>
      </c>
      <c r="C435" s="1">
        <v>1</v>
      </c>
      <c r="D435" s="1">
        <f>+IF(Tabla15[[#This Row],[NOMBRE DE LA CAUSA 2018]]=0,0,1)</f>
        <v>1</v>
      </c>
      <c r="E435" s="1">
        <f>+E434+Tabla15[[#This Row],[NOMBRE DE LA CAUSA 2019]]</f>
        <v>433</v>
      </c>
      <c r="F435" s="1">
        <f>+Tabla15[[#This Row],[0]]*Tabla15[[#This Row],[NOMBRE DE LA CAUSA 2019]]</f>
        <v>433</v>
      </c>
      <c r="G435" s="7" t="s">
        <v>17</v>
      </c>
      <c r="H435" s="7"/>
      <c r="I435" s="7"/>
      <c r="J435" s="7" t="s">
        <v>18</v>
      </c>
      <c r="K435" s="7" t="s">
        <v>19</v>
      </c>
      <c r="L435" s="8" t="s">
        <v>383</v>
      </c>
      <c r="M435" s="5">
        <v>747</v>
      </c>
      <c r="N435" s="1" t="str">
        <f>+Tabla15[[#This Row],[NOMBRE DE LA CAUSA 2017]]</f>
        <v>LESION A CONSCRIPTO POR ACTO TERRORISTA</v>
      </c>
    </row>
    <row r="436" spans="1:14" ht="15" customHeight="1">
      <c r="A436" s="1">
        <f>+Tabla15[[#This Row],[1]]</f>
        <v>434</v>
      </c>
      <c r="B436" s="7" t="s">
        <v>340</v>
      </c>
      <c r="C436" s="1">
        <v>1</v>
      </c>
      <c r="D436" s="1">
        <f>+IF(Tabla15[[#This Row],[NOMBRE DE LA CAUSA 2018]]=0,0,1)</f>
        <v>1</v>
      </c>
      <c r="E436" s="1">
        <f>+E435+Tabla15[[#This Row],[NOMBRE DE LA CAUSA 2019]]</f>
        <v>434</v>
      </c>
      <c r="F436" s="1">
        <f>+Tabla15[[#This Row],[0]]*Tabla15[[#This Row],[NOMBRE DE LA CAUSA 2019]]</f>
        <v>434</v>
      </c>
      <c r="G436" s="7" t="s">
        <v>17</v>
      </c>
      <c r="H436" s="7"/>
      <c r="I436" s="7"/>
      <c r="J436" s="7" t="s">
        <v>18</v>
      </c>
      <c r="K436" s="7" t="s">
        <v>19</v>
      </c>
      <c r="L436" s="8" t="s">
        <v>341</v>
      </c>
      <c r="M436" s="5">
        <v>550</v>
      </c>
      <c r="N436" s="1" t="str">
        <f>+Tabla15[[#This Row],[NOMBRE DE LA CAUSA 2017]]</f>
        <v>LESION A CONSCRIPTO POR EXPLOSION DE MINA ANTIPERSONAL</v>
      </c>
    </row>
    <row r="437" spans="1:14" ht="15" customHeight="1">
      <c r="A437" s="1">
        <f>+Tabla15[[#This Row],[1]]</f>
        <v>435</v>
      </c>
      <c r="B437" s="7" t="s">
        <v>414</v>
      </c>
      <c r="C437" s="1">
        <v>1</v>
      </c>
      <c r="D437" s="1">
        <f>+IF(Tabla15[[#This Row],[NOMBRE DE LA CAUSA 2018]]=0,0,1)</f>
        <v>1</v>
      </c>
      <c r="E437" s="1">
        <f>+E436+Tabla15[[#This Row],[NOMBRE DE LA CAUSA 2019]]</f>
        <v>435</v>
      </c>
      <c r="F437" s="1">
        <f>+Tabla15[[#This Row],[0]]*Tabla15[[#This Row],[NOMBRE DE LA CAUSA 2019]]</f>
        <v>435</v>
      </c>
      <c r="G437" s="7" t="s">
        <v>17</v>
      </c>
      <c r="H437" s="7"/>
      <c r="I437" s="7"/>
      <c r="J437" s="7" t="s">
        <v>18</v>
      </c>
      <c r="K437" s="7" t="s">
        <v>19</v>
      </c>
      <c r="L437" s="8" t="s">
        <v>415</v>
      </c>
      <c r="M437" s="5">
        <v>794</v>
      </c>
      <c r="N437" s="1" t="str">
        <f>+Tabla15[[#This Row],[NOMBRE DE LA CAUSA 2017]]</f>
        <v>LESION A MIEMBRO VOLUNTARIO DE LA FUERZA PUBLICA CON AERONAVE OFICIAL</v>
      </c>
    </row>
    <row r="438" spans="1:14" ht="15" customHeight="1">
      <c r="A438" s="1">
        <f>+Tabla15[[#This Row],[1]]</f>
        <v>436</v>
      </c>
      <c r="B438" s="7" t="s">
        <v>200</v>
      </c>
      <c r="C438" s="1">
        <v>1</v>
      </c>
      <c r="D438" s="1">
        <f>+IF(Tabla15[[#This Row],[NOMBRE DE LA CAUSA 2018]]=0,0,1)</f>
        <v>1</v>
      </c>
      <c r="E438" s="1">
        <f>+E437+Tabla15[[#This Row],[NOMBRE DE LA CAUSA 2019]]</f>
        <v>436</v>
      </c>
      <c r="F438" s="1">
        <f>+Tabla15[[#This Row],[0]]*Tabla15[[#This Row],[NOMBRE DE LA CAUSA 2019]]</f>
        <v>436</v>
      </c>
      <c r="G438" s="7" t="s">
        <v>17</v>
      </c>
      <c r="H438" s="7"/>
      <c r="I438" s="7"/>
      <c r="J438" s="7" t="s">
        <v>18</v>
      </c>
      <c r="K438" s="7" t="s">
        <v>19</v>
      </c>
      <c r="L438" s="8" t="s">
        <v>201</v>
      </c>
      <c r="M438" s="5">
        <v>322</v>
      </c>
      <c r="N438" s="1" t="str">
        <f>+Tabla15[[#This Row],[NOMBRE DE LA CAUSA 2017]]</f>
        <v>LESION A MIEMBRO VOLUNTARIO DE LA FUERZA PUBLICA CON ARMA DE DOTACION OFICIAL</v>
      </c>
    </row>
    <row r="439" spans="1:14" ht="15" customHeight="1">
      <c r="A439" s="1">
        <f>+Tabla15[[#This Row],[1]]</f>
        <v>437</v>
      </c>
      <c r="B439" s="7" t="s">
        <v>880</v>
      </c>
      <c r="C439" s="1">
        <v>1</v>
      </c>
      <c r="D439" s="1">
        <f>+IF(Tabla15[[#This Row],[NOMBRE DE LA CAUSA 2018]]=0,0,1)</f>
        <v>1</v>
      </c>
      <c r="E439" s="1">
        <f>+E438+Tabla15[[#This Row],[NOMBRE DE LA CAUSA 2019]]</f>
        <v>437</v>
      </c>
      <c r="F439" s="1">
        <f>+Tabla15[[#This Row],[0]]*Tabla15[[#This Row],[NOMBRE DE LA CAUSA 2019]]</f>
        <v>437</v>
      </c>
      <c r="G439" s="7" t="s">
        <v>746</v>
      </c>
      <c r="I439" s="7"/>
      <c r="J439" s="7"/>
      <c r="K439" s="7" t="s">
        <v>19</v>
      </c>
      <c r="L439" s="8" t="s">
        <v>881</v>
      </c>
      <c r="M439" s="5">
        <v>2084</v>
      </c>
      <c r="N439" s="1" t="str">
        <f>+Tabla15[[#This Row],[NOMBRE DE LA CAUSA 2017]]</f>
        <v>LESION A MIEMBRO VOLUNTARIO DE LA FUERZA PUBLICA CON ARMA DE USO PERSONAL</v>
      </c>
    </row>
    <row r="440" spans="1:14" ht="15" customHeight="1">
      <c r="A440" s="1">
        <f>+Tabla15[[#This Row],[1]]</f>
        <v>438</v>
      </c>
      <c r="B440" s="7" t="s">
        <v>418</v>
      </c>
      <c r="C440" s="1">
        <v>1</v>
      </c>
      <c r="D440" s="1">
        <f>+IF(Tabla15[[#This Row],[NOMBRE DE LA CAUSA 2018]]=0,0,1)</f>
        <v>1</v>
      </c>
      <c r="E440" s="1">
        <f>+E439+Tabla15[[#This Row],[NOMBRE DE LA CAUSA 2019]]</f>
        <v>438</v>
      </c>
      <c r="F440" s="1">
        <f>+Tabla15[[#This Row],[0]]*Tabla15[[#This Row],[NOMBRE DE LA CAUSA 2019]]</f>
        <v>438</v>
      </c>
      <c r="G440" s="7" t="s">
        <v>17</v>
      </c>
      <c r="I440" s="7"/>
      <c r="J440" s="1" t="s">
        <v>18</v>
      </c>
      <c r="K440" s="1" t="s">
        <v>19</v>
      </c>
      <c r="L440" s="8" t="s">
        <v>419</v>
      </c>
      <c r="M440" s="5">
        <v>796</v>
      </c>
      <c r="N440" s="1" t="str">
        <f>+Tabla15[[#This Row],[NOMBRE DE LA CAUSA 2017]]</f>
        <v>LESION A MIEMBRO VOLUNTARIO DE LA FUERZA PUBLICA CON NAVE OFICIAL</v>
      </c>
    </row>
    <row r="441" spans="1:14" ht="15" customHeight="1">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7" t="s">
        <v>17</v>
      </c>
      <c r="I441" s="7"/>
      <c r="J441" s="1" t="s">
        <v>18</v>
      </c>
      <c r="K441" s="1" t="s">
        <v>19</v>
      </c>
      <c r="L441" s="8" t="s">
        <v>411</v>
      </c>
      <c r="M441" s="5">
        <v>792</v>
      </c>
      <c r="N441" s="1" t="str">
        <f>+Tabla15[[#This Row],[NOMBRE DE LA CAUSA 2017]]</f>
        <v>LESION A MIEMBRO VOLUNTARIO DE LA FUERZA PUBLICA CON VEHICULO OFICIAL</v>
      </c>
    </row>
    <row r="442" spans="1:14" ht="15" customHeight="1">
      <c r="A442" s="1">
        <f>+Tabla15[[#This Row],[1]]</f>
        <v>440</v>
      </c>
      <c r="B442" s="7" t="s">
        <v>858</v>
      </c>
      <c r="C442" s="1">
        <v>1</v>
      </c>
      <c r="D442" s="1">
        <f>+IF(Tabla15[[#This Row],[NOMBRE DE LA CAUSA 2018]]=0,0,1)</f>
        <v>1</v>
      </c>
      <c r="E442" s="1">
        <f>+E441+Tabla15[[#This Row],[NOMBRE DE LA CAUSA 2019]]</f>
        <v>440</v>
      </c>
      <c r="F442" s="1">
        <f>+Tabla15[[#This Row],[0]]*Tabla15[[#This Row],[NOMBRE DE LA CAUSA 2019]]</f>
        <v>440</v>
      </c>
      <c r="G442" s="7" t="s">
        <v>746</v>
      </c>
      <c r="K442" s="1" t="s">
        <v>19</v>
      </c>
      <c r="L442" s="8" t="s">
        <v>859</v>
      </c>
      <c r="M442" s="5">
        <v>2074</v>
      </c>
      <c r="N442" s="1" t="str">
        <f>+Tabla15[[#This Row],[NOMBRE DE LA CAUSA 2017]]</f>
        <v>LESION A MIEMBRO VOLUNTARIO DE LA FUERZA PUBLICA DERIVADA DE LA PRESTACION DEL SERVICIO DE SALUD</v>
      </c>
    </row>
    <row r="443" spans="1:14" ht="15" customHeight="1">
      <c r="A443" s="1">
        <f>+Tabla15[[#This Row],[1]]</f>
        <v>441</v>
      </c>
      <c r="B443" s="7" t="s">
        <v>354</v>
      </c>
      <c r="C443" s="1">
        <v>1</v>
      </c>
      <c r="D443" s="1">
        <f>+IF(Tabla15[[#This Row],[NOMBRE DE LA CAUSA 2018]]=0,0,1)</f>
        <v>1</v>
      </c>
      <c r="E443" s="1">
        <f>+E442+Tabla15[[#This Row],[NOMBRE DE LA CAUSA 2019]]</f>
        <v>441</v>
      </c>
      <c r="F443" s="1">
        <f>+Tabla15[[#This Row],[0]]*Tabla15[[#This Row],[NOMBRE DE LA CAUSA 2019]]</f>
        <v>441</v>
      </c>
      <c r="G443" s="7" t="s">
        <v>17</v>
      </c>
      <c r="J443" s="1" t="s">
        <v>18</v>
      </c>
      <c r="K443" s="1" t="s">
        <v>19</v>
      </c>
      <c r="L443" s="8" t="s">
        <v>355</v>
      </c>
      <c r="M443" s="5">
        <v>558</v>
      </c>
      <c r="N443" s="1" t="str">
        <f>+Tabla15[[#This Row],[NOMBRE DE LA CAUSA 2017]]</f>
        <v>LESION A MIEMBRO VOLUNTARIO DE LA FUERZA PUBLICA DURANTE INSTRUCCION</v>
      </c>
    </row>
    <row r="444" spans="1:14" ht="15" customHeight="1">
      <c r="A444" s="1">
        <f>+Tabla15[[#This Row],[1]]</f>
        <v>442</v>
      </c>
      <c r="B444" s="7" t="s">
        <v>868</v>
      </c>
      <c r="C444" s="1">
        <v>1</v>
      </c>
      <c r="D444" s="1">
        <f>+IF(Tabla15[[#This Row],[NOMBRE DE LA CAUSA 2018]]=0,0,1)</f>
        <v>1</v>
      </c>
      <c r="E444" s="1">
        <f>+E443+Tabla15[[#This Row],[NOMBRE DE LA CAUSA 2019]]</f>
        <v>442</v>
      </c>
      <c r="F444" s="1">
        <f>+Tabla15[[#This Row],[0]]*Tabla15[[#This Row],[NOMBRE DE LA CAUSA 2019]]</f>
        <v>442</v>
      </c>
      <c r="G444" s="7" t="s">
        <v>753</v>
      </c>
      <c r="H444" s="1" t="s">
        <v>863</v>
      </c>
      <c r="K444" s="1" t="s">
        <v>19</v>
      </c>
      <c r="L444" s="8" t="s">
        <v>869</v>
      </c>
      <c r="M444" s="5">
        <v>2078</v>
      </c>
      <c r="N444" s="1" t="str">
        <f>+Tabla15[[#This Row],[NOMBRE DE LA CAUSA 2017]]</f>
        <v>LESION A MIEMBRO VOLUNTARIO DE LA FUERZA PUBLICA EN COMBATE O ENFRENTAMIENTO</v>
      </c>
    </row>
    <row r="445" spans="1:14" ht="15" customHeight="1">
      <c r="A445" s="1">
        <f>+Tabla15[[#This Row],[1]]</f>
        <v>443</v>
      </c>
      <c r="B445" s="7" t="s">
        <v>872</v>
      </c>
      <c r="C445" s="1">
        <v>1</v>
      </c>
      <c r="D445" s="1">
        <f>+IF(Tabla15[[#This Row],[NOMBRE DE LA CAUSA 2018]]=0,0,1)</f>
        <v>1</v>
      </c>
      <c r="E445" s="1">
        <f>+E444+Tabla15[[#This Row],[NOMBRE DE LA CAUSA 2019]]</f>
        <v>443</v>
      </c>
      <c r="F445" s="1">
        <f>+Tabla15[[#This Row],[0]]*Tabla15[[#This Row],[NOMBRE DE LA CAUSA 2019]]</f>
        <v>443</v>
      </c>
      <c r="G445" s="7" t="s">
        <v>753</v>
      </c>
      <c r="H445" s="7" t="s">
        <v>863</v>
      </c>
      <c r="I445" s="7"/>
      <c r="J445" s="7"/>
      <c r="K445" s="7" t="s">
        <v>19</v>
      </c>
      <c r="L445" s="8" t="s">
        <v>873</v>
      </c>
      <c r="M445" s="5">
        <v>2080</v>
      </c>
      <c r="N445" s="1" t="str">
        <f>+Tabla15[[#This Row],[NOMBRE DE LA CAUSA 2017]]</f>
        <v>LESION A MIEMBRO VOLUNTARIO DE LA FUERZA PUBLICA EN ENFRENTAMIENTO ENTRE TROPAS</v>
      </c>
    </row>
    <row r="446" spans="1:14" ht="15" customHeight="1">
      <c r="A446" s="1">
        <f>+Tabla15[[#This Row],[1]]</f>
        <v>444</v>
      </c>
      <c r="B446" s="7" t="s">
        <v>862</v>
      </c>
      <c r="C446" s="1">
        <v>1</v>
      </c>
      <c r="D446" s="1">
        <f>+IF(Tabla15[[#This Row],[NOMBRE DE LA CAUSA 2018]]=0,0,1)</f>
        <v>1</v>
      </c>
      <c r="E446" s="1">
        <f>+E445+Tabla15[[#This Row],[NOMBRE DE LA CAUSA 2019]]</f>
        <v>444</v>
      </c>
      <c r="F446" s="1">
        <f>+Tabla15[[#This Row],[0]]*Tabla15[[#This Row],[NOMBRE DE LA CAUSA 2019]]</f>
        <v>444</v>
      </c>
      <c r="G446" s="7" t="s">
        <v>753</v>
      </c>
      <c r="H446" s="7" t="s">
        <v>863</v>
      </c>
      <c r="I446" s="7"/>
      <c r="J446" s="7"/>
      <c r="K446" s="7" t="s">
        <v>19</v>
      </c>
      <c r="L446" s="8" t="s">
        <v>864</v>
      </c>
      <c r="M446" s="5">
        <v>2076</v>
      </c>
      <c r="N446" s="1" t="str">
        <f>+Tabla15[[#This Row],[NOMBRE DE LA CAUSA 2017]]</f>
        <v>LESION A MIEMBRO VOLUNTARIO DE LA FUERZA PUBLICA EN OPERATIVO MILITAR</v>
      </c>
    </row>
    <row r="447" spans="1:14" ht="15" customHeight="1">
      <c r="A447" s="1">
        <f>+Tabla15[[#This Row],[1]]</f>
        <v>445</v>
      </c>
      <c r="B447" s="7" t="s">
        <v>874</v>
      </c>
      <c r="C447" s="1">
        <v>1</v>
      </c>
      <c r="D447" s="1">
        <f>+IF(Tabla15[[#This Row],[NOMBRE DE LA CAUSA 2018]]=0,0,1)</f>
        <v>1</v>
      </c>
      <c r="E447" s="1">
        <f>+E446+Tabla15[[#This Row],[NOMBRE DE LA CAUSA 2019]]</f>
        <v>445</v>
      </c>
      <c r="F447" s="1">
        <f>+Tabla15[[#This Row],[0]]*Tabla15[[#This Row],[NOMBRE DE LA CAUSA 2019]]</f>
        <v>445</v>
      </c>
      <c r="G447" s="7" t="s">
        <v>753</v>
      </c>
      <c r="H447" s="7" t="s">
        <v>863</v>
      </c>
      <c r="I447" s="7"/>
      <c r="J447" s="7"/>
      <c r="K447" s="7" t="s">
        <v>19</v>
      </c>
      <c r="L447" s="8" t="s">
        <v>875</v>
      </c>
      <c r="M447" s="5">
        <v>2081</v>
      </c>
      <c r="N447" s="1" t="str">
        <f>+Tabla15[[#This Row],[NOMBRE DE LA CAUSA 2017]]</f>
        <v>LESION A MIEMBRO VOLUNTARIO DE LA FUERZA PUBLICA EN PROCEDIMIENTO DE POLICIA</v>
      </c>
    </row>
    <row r="448" spans="1:14" ht="15" customHeight="1">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7" t="s">
        <v>17</v>
      </c>
      <c r="J448" s="1" t="s">
        <v>18</v>
      </c>
      <c r="K448" s="1" t="s">
        <v>19</v>
      </c>
      <c r="L448" s="1" t="s">
        <v>381</v>
      </c>
      <c r="M448" s="5">
        <v>746</v>
      </c>
      <c r="N448" s="1" t="str">
        <f>+Tabla15[[#This Row],[NOMBRE DE LA CAUSA 2017]]</f>
        <v>LESION A MIEMBRO VOLUNTARIO DE LA FUERZA PUBLICA POR ACTO TERRORISTA</v>
      </c>
    </row>
    <row r="449" spans="1:14" ht="15" customHeight="1">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7" t="s">
        <v>17</v>
      </c>
      <c r="J449" s="1" t="s">
        <v>18</v>
      </c>
      <c r="K449" s="1" t="s">
        <v>19</v>
      </c>
      <c r="L449" s="1" t="s">
        <v>345</v>
      </c>
      <c r="M449" s="5">
        <v>552</v>
      </c>
      <c r="N449" s="1" t="str">
        <f>+Tabla15[[#This Row],[NOMBRE DE LA CAUSA 2017]]</f>
        <v>LESION A MIEMBRO VOLUNTARIO DE LA FUERZA PUBLICA POR EXPLOSION DE MINA ANTIPERSONAL</v>
      </c>
    </row>
    <row r="450" spans="1:14" ht="15" customHeight="1">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7" t="s">
        <v>17</v>
      </c>
      <c r="H450" s="7"/>
      <c r="I450" s="7"/>
      <c r="J450" s="7" t="s">
        <v>18</v>
      </c>
      <c r="K450" s="7" t="s">
        <v>19</v>
      </c>
      <c r="L450" s="1" t="s">
        <v>259</v>
      </c>
      <c r="M450" s="5">
        <v>417</v>
      </c>
      <c r="N450" s="1" t="str">
        <f>+Tabla15[[#This Row],[NOMBRE DE LA CAUSA 2017]]</f>
        <v>LESION A OPERADOR POR EJECUCION DE OBRA PUBLICA</v>
      </c>
    </row>
    <row r="451" spans="1:14" ht="15" customHeight="1">
      <c r="A451" s="1">
        <f>+Tabla15[[#This Row],[1]]</f>
        <v>449</v>
      </c>
      <c r="B451" s="7" t="s">
        <v>1044</v>
      </c>
      <c r="C451" s="1">
        <v>1</v>
      </c>
      <c r="D451" s="1">
        <f>+IF(Tabla15[[#This Row],[NOMBRE DE LA CAUSA 2018]]=0,0,1)</f>
        <v>1</v>
      </c>
      <c r="E451" s="1">
        <f>+E450+Tabla15[[#This Row],[NOMBRE DE LA CAUSA 2019]]</f>
        <v>449</v>
      </c>
      <c r="F451" s="1">
        <f>+Tabla15[[#This Row],[0]]*Tabla15[[#This Row],[NOMBRE DE LA CAUSA 2019]]</f>
        <v>449</v>
      </c>
      <c r="G451" s="7" t="s">
        <v>753</v>
      </c>
      <c r="H451" s="1" t="s">
        <v>1040</v>
      </c>
      <c r="I451" s="7"/>
      <c r="J451" s="7"/>
      <c r="K451" s="7" t="s">
        <v>19</v>
      </c>
      <c r="L451" s="32" t="s">
        <v>1045</v>
      </c>
      <c r="M451" s="5">
        <v>2156</v>
      </c>
      <c r="N451" s="1" t="str">
        <f>+Tabla15[[#This Row],[NOMBRE DE LA CAUSA 2017]]</f>
        <v>LESION A PERSONAL DOCENTE O ADMINISTRATIVO EN ESTABLECIMIENTO EDUCATIVO</v>
      </c>
    </row>
    <row r="452" spans="1:14" ht="15" customHeight="1">
      <c r="A452" s="1">
        <f>+Tabla15[[#This Row],[1]]</f>
        <v>450</v>
      </c>
      <c r="B452" s="7" t="s">
        <v>905</v>
      </c>
      <c r="C452" s="1">
        <v>1</v>
      </c>
      <c r="D452" s="1">
        <f>+IF(Tabla15[[#This Row],[NOMBRE DE LA CAUSA 2018]]=0,0,1)</f>
        <v>1</v>
      </c>
      <c r="E452" s="1">
        <f>+E451+Tabla15[[#This Row],[NOMBRE DE LA CAUSA 2019]]</f>
        <v>450</v>
      </c>
      <c r="F452" s="1">
        <f>+Tabla15[[#This Row],[0]]*Tabla15[[#This Row],[NOMBRE DE LA CAUSA 2019]]</f>
        <v>450</v>
      </c>
      <c r="G452" s="7" t="s">
        <v>753</v>
      </c>
      <c r="H452" s="1" t="s">
        <v>906</v>
      </c>
      <c r="I452" s="7"/>
      <c r="J452" s="7"/>
      <c r="K452" s="7" t="s">
        <v>19</v>
      </c>
      <c r="L452" s="32" t="s">
        <v>907</v>
      </c>
      <c r="M452" s="5">
        <v>2095</v>
      </c>
      <c r="N452" s="1" t="str">
        <f>+Tabla15[[#This Row],[NOMBRE DE LA CAUSA 2017]]</f>
        <v>LESION A RECLUSO CAUSADA POR AGENTES DEL ESTADO</v>
      </c>
    </row>
    <row r="453" spans="1:14" ht="15" customHeight="1">
      <c r="A453" s="1">
        <f>+Tabla15[[#This Row],[1]]</f>
        <v>451</v>
      </c>
      <c r="B453" s="7" t="s">
        <v>910</v>
      </c>
      <c r="C453" s="1">
        <v>1</v>
      </c>
      <c r="D453" s="1">
        <f>+IF(Tabla15[[#This Row],[NOMBRE DE LA CAUSA 2018]]=0,0,1)</f>
        <v>1</v>
      </c>
      <c r="E453" s="1">
        <f>+E452+Tabla15[[#This Row],[NOMBRE DE LA CAUSA 2019]]</f>
        <v>451</v>
      </c>
      <c r="F453" s="1">
        <f>+Tabla15[[#This Row],[0]]*Tabla15[[#This Row],[NOMBRE DE LA CAUSA 2019]]</f>
        <v>451</v>
      </c>
      <c r="G453" s="7" t="s">
        <v>753</v>
      </c>
      <c r="H453" s="1" t="s">
        <v>906</v>
      </c>
      <c r="I453" s="7"/>
      <c r="J453" s="7"/>
      <c r="K453" s="7" t="s">
        <v>19</v>
      </c>
      <c r="L453" s="32" t="s">
        <v>911</v>
      </c>
      <c r="M453" s="5">
        <v>2097</v>
      </c>
      <c r="N453" s="1" t="str">
        <f>+Tabla15[[#This Row],[NOMBRE DE LA CAUSA 2017]]</f>
        <v>LESION A RECLUSO CAUSADA POR OTRO RECLUSO</v>
      </c>
    </row>
    <row r="454" spans="1:14" ht="15" customHeight="1">
      <c r="A454" s="1">
        <f>+Tabla15[[#This Row],[1]]</f>
        <v>452</v>
      </c>
      <c r="B454" s="7" t="s">
        <v>908</v>
      </c>
      <c r="C454" s="1">
        <v>1</v>
      </c>
      <c r="D454" s="1">
        <f>+IF(Tabla15[[#This Row],[NOMBRE DE LA CAUSA 2018]]=0,0,1)</f>
        <v>1</v>
      </c>
      <c r="E454" s="1">
        <f>+E453+Tabla15[[#This Row],[NOMBRE DE LA CAUSA 2019]]</f>
        <v>452</v>
      </c>
      <c r="F454" s="1">
        <f>+Tabla15[[#This Row],[0]]*Tabla15[[#This Row],[NOMBRE DE LA CAUSA 2019]]</f>
        <v>452</v>
      </c>
      <c r="G454" s="7" t="s">
        <v>753</v>
      </c>
      <c r="H454" s="1" t="s">
        <v>906</v>
      </c>
      <c r="I454" s="7"/>
      <c r="J454" s="7"/>
      <c r="K454" s="7" t="s">
        <v>19</v>
      </c>
      <c r="L454" s="1" t="s">
        <v>909</v>
      </c>
      <c r="M454" s="5">
        <v>2096</v>
      </c>
      <c r="N454" s="1" t="str">
        <f>+Tabla15[[#This Row],[NOMBRE DE LA CAUSA 2017]]</f>
        <v>LESION A RECLUSO CAUSADA POR TERCEROS</v>
      </c>
    </row>
    <row r="455" spans="1:14" ht="15" customHeight="1">
      <c r="A455" s="1">
        <f>+Tabla15[[#This Row],[1]]</f>
        <v>453</v>
      </c>
      <c r="B455" s="7" t="s">
        <v>916</v>
      </c>
      <c r="C455" s="1">
        <v>1</v>
      </c>
      <c r="D455" s="1">
        <f>+IF(Tabla15[[#This Row],[NOMBRE DE LA CAUSA 2018]]=0,0,1)</f>
        <v>1</v>
      </c>
      <c r="E455" s="1">
        <f>+E454+Tabla15[[#This Row],[NOMBRE DE LA CAUSA 2019]]</f>
        <v>453</v>
      </c>
      <c r="F455" s="1">
        <f>+Tabla15[[#This Row],[0]]*Tabla15[[#This Row],[NOMBRE DE LA CAUSA 2019]]</f>
        <v>453</v>
      </c>
      <c r="G455" s="7" t="s">
        <v>753</v>
      </c>
      <c r="H455" s="1" t="s">
        <v>906</v>
      </c>
      <c r="K455" s="1" t="s">
        <v>19</v>
      </c>
      <c r="L455" s="1" t="s">
        <v>917</v>
      </c>
      <c r="M455" s="5">
        <v>2100</v>
      </c>
      <c r="N455" s="1" t="str">
        <f>+Tabla15[[#This Row],[NOMBRE DE LA CAUSA 2017]]</f>
        <v>LESION A RECLUSO DERIVADA DE LA PRESTACION DEL SERVICIO DE SALUD</v>
      </c>
    </row>
    <row r="456" spans="1:14" ht="15" customHeight="1">
      <c r="A456" s="1">
        <f>+Tabla15[[#This Row],[1]]</f>
        <v>454</v>
      </c>
      <c r="B456" s="7" t="s">
        <v>374</v>
      </c>
      <c r="C456" s="1">
        <v>1</v>
      </c>
      <c r="D456" s="1">
        <f>+IF(Tabla15[[#This Row],[NOMBRE DE LA CAUSA 2018]]=0,0,1)</f>
        <v>1</v>
      </c>
      <c r="E456" s="1">
        <f>+E455+Tabla15[[#This Row],[NOMBRE DE LA CAUSA 2019]]</f>
        <v>454</v>
      </c>
      <c r="F456" s="1">
        <f>+Tabla15[[#This Row],[0]]*Tabla15[[#This Row],[NOMBRE DE LA CAUSA 2019]]</f>
        <v>454</v>
      </c>
      <c r="G456" s="7" t="s">
        <v>17</v>
      </c>
      <c r="I456" s="7"/>
      <c r="J456" s="1" t="s">
        <v>18</v>
      </c>
      <c r="K456" s="1" t="s">
        <v>19</v>
      </c>
      <c r="L456" s="1" t="s">
        <v>375</v>
      </c>
      <c r="M456" s="5">
        <v>734</v>
      </c>
      <c r="N456" s="1" t="str">
        <f>+Tabla15[[#This Row],[NOMBRE DE LA CAUSA 2017]]</f>
        <v>LESION A TERCERO POR EJECUCION DE OBRA PUBLICA</v>
      </c>
    </row>
    <row r="457" spans="1:14" ht="15" customHeight="1">
      <c r="A457" s="1">
        <f>+Tabla15[[#This Row],[1]]</f>
        <v>455</v>
      </c>
      <c r="B457" s="7" t="s">
        <v>196</v>
      </c>
      <c r="C457" s="1">
        <v>1</v>
      </c>
      <c r="D457" s="1">
        <f>+IF(Tabla15[[#This Row],[NOMBRE DE LA CAUSA 2018]]=0,0,1)</f>
        <v>1</v>
      </c>
      <c r="E457" s="1">
        <f>+E456+Tabla15[[#This Row],[NOMBRE DE LA CAUSA 2019]]</f>
        <v>455</v>
      </c>
      <c r="F457" s="1">
        <f>+Tabla15[[#This Row],[0]]*Tabla15[[#This Row],[NOMBRE DE LA CAUSA 2019]]</f>
        <v>455</v>
      </c>
      <c r="G457" s="7" t="s">
        <v>17</v>
      </c>
      <c r="I457" s="7"/>
      <c r="J457" s="7" t="s">
        <v>18</v>
      </c>
      <c r="K457" s="7" t="s">
        <v>19</v>
      </c>
      <c r="L457" s="8" t="s">
        <v>197</v>
      </c>
      <c r="M457" s="5">
        <v>320</v>
      </c>
      <c r="N457" s="1" t="str">
        <f>+Tabla15[[#This Row],[NOMBRE DE LA CAUSA 2017]]</f>
        <v>LESION ACCIDENTAL O FORTUITA A CONSCRIPTO</v>
      </c>
    </row>
    <row r="458" spans="1:14" ht="15" customHeight="1">
      <c r="A458" s="1">
        <f>+Tabla15[[#This Row],[1]]</f>
        <v>456</v>
      </c>
      <c r="B458" s="7" t="s">
        <v>292</v>
      </c>
      <c r="C458" s="1">
        <v>1</v>
      </c>
      <c r="D458" s="1">
        <f>+IF(Tabla15[[#This Row],[NOMBRE DE LA CAUSA 2018]]=0,0,1)</f>
        <v>1</v>
      </c>
      <c r="E458" s="1">
        <f>+E457+Tabla15[[#This Row],[NOMBRE DE LA CAUSA 2019]]</f>
        <v>456</v>
      </c>
      <c r="F458" s="1">
        <f>+Tabla15[[#This Row],[0]]*Tabla15[[#This Row],[NOMBRE DE LA CAUSA 2019]]</f>
        <v>456</v>
      </c>
      <c r="G458" s="7" t="s">
        <v>17</v>
      </c>
      <c r="I458" s="7"/>
      <c r="J458" s="7" t="s">
        <v>18</v>
      </c>
      <c r="K458" s="7" t="s">
        <v>19</v>
      </c>
      <c r="L458" s="8" t="s">
        <v>293</v>
      </c>
      <c r="M458" s="5">
        <v>464</v>
      </c>
      <c r="N458" s="1" t="str">
        <f>+Tabla15[[#This Row],[NOMBRE DE LA CAUSA 2017]]</f>
        <v>LESION ACCIDENTAL O FORTUITA A MIEMBRO VOLUNTARIO DE LA FUERZA PUBLICA</v>
      </c>
    </row>
    <row r="459" spans="1:14" ht="15" customHeight="1">
      <c r="A459" s="1">
        <f>+Tabla15[[#This Row],[1]]</f>
        <v>457</v>
      </c>
      <c r="B459" s="7" t="s">
        <v>914</v>
      </c>
      <c r="C459" s="1">
        <v>1</v>
      </c>
      <c r="D459" s="1">
        <f>+IF(Tabla15[[#This Row],[NOMBRE DE LA CAUSA 2018]]=0,0,1)</f>
        <v>1</v>
      </c>
      <c r="E459" s="1">
        <f>+E458+Tabla15[[#This Row],[NOMBRE DE LA CAUSA 2019]]</f>
        <v>457</v>
      </c>
      <c r="F459" s="1">
        <f>+Tabla15[[#This Row],[0]]*Tabla15[[#This Row],[NOMBRE DE LA CAUSA 2019]]</f>
        <v>457</v>
      </c>
      <c r="G459" s="7" t="s">
        <v>753</v>
      </c>
      <c r="H459" s="1" t="s">
        <v>906</v>
      </c>
      <c r="I459" s="7"/>
      <c r="J459" s="7"/>
      <c r="K459" s="7" t="s">
        <v>19</v>
      </c>
      <c r="L459" s="8" t="s">
        <v>915</v>
      </c>
      <c r="M459" s="5">
        <v>2099</v>
      </c>
      <c r="N459" s="1" t="str">
        <f>+Tabla15[[#This Row],[NOMBRE DE LA CAUSA 2017]]</f>
        <v>LESION ACCIDENTAL O FORTUITA A RECLUSO</v>
      </c>
    </row>
    <row r="460" spans="1:14" ht="15" customHeight="1">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7" t="s">
        <v>753</v>
      </c>
      <c r="H460" s="1" t="s">
        <v>823</v>
      </c>
      <c r="I460" s="7"/>
      <c r="K460" s="1" t="s">
        <v>19</v>
      </c>
      <c r="L460" s="1" t="s">
        <v>824</v>
      </c>
      <c r="M460" s="5">
        <v>2058</v>
      </c>
      <c r="N460" s="1" t="str">
        <f>+Tabla15[[#This Row],[NOMBRE DE LA CAUSA 2017]]</f>
        <v>LESION AUTO INFLIGIDA DE CONSCRIPTO</v>
      </c>
    </row>
    <row r="461" spans="1:14" ht="15" customHeight="1">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7" t="s">
        <v>753</v>
      </c>
      <c r="H461" s="1" t="s">
        <v>854</v>
      </c>
      <c r="K461" s="1" t="s">
        <v>19</v>
      </c>
      <c r="L461" s="1" t="s">
        <v>855</v>
      </c>
      <c r="M461" s="5">
        <v>2072</v>
      </c>
      <c r="N461" s="1" t="str">
        <f>+Tabla15[[#This Row],[NOMBRE DE LA CAUSA 2017]]</f>
        <v>LESION AUTO INFLIGIDA DE MIEMBRO VOLUNTARIO DE LA FUERZA PUBLICA</v>
      </c>
    </row>
    <row r="462" spans="1:14" ht="15" customHeight="1">
      <c r="A462" s="1">
        <f>+Tabla15[[#This Row],[1]]</f>
        <v>460</v>
      </c>
      <c r="B462" s="7" t="s">
        <v>912</v>
      </c>
      <c r="C462" s="1">
        <v>1</v>
      </c>
      <c r="D462" s="1">
        <f>+IF(Tabla15[[#This Row],[NOMBRE DE LA CAUSA 2018]]=0,0,1)</f>
        <v>1</v>
      </c>
      <c r="E462" s="1">
        <f>+E461+Tabla15[[#This Row],[NOMBRE DE LA CAUSA 2019]]</f>
        <v>460</v>
      </c>
      <c r="F462" s="1">
        <f>+Tabla15[[#This Row],[0]]*Tabla15[[#This Row],[NOMBRE DE LA CAUSA 2019]]</f>
        <v>460</v>
      </c>
      <c r="G462" s="7" t="s">
        <v>753</v>
      </c>
      <c r="H462" s="7" t="s">
        <v>906</v>
      </c>
      <c r="I462" s="7"/>
      <c r="J462" s="7"/>
      <c r="K462" s="7" t="s">
        <v>19</v>
      </c>
      <c r="L462" s="1" t="s">
        <v>913</v>
      </c>
      <c r="M462" s="5">
        <v>2098</v>
      </c>
      <c r="N462" s="1" t="str">
        <f>+Tabla15[[#This Row],[NOMBRE DE LA CAUSA 2017]]</f>
        <v>LESION AUTO INFLIGIDA DE RECLUSO</v>
      </c>
    </row>
    <row r="463" spans="1:14" ht="15" customHeight="1">
      <c r="A463" s="1">
        <f>+Tabla15[[#This Row],[1]]</f>
        <v>461</v>
      </c>
      <c r="B463" s="7" t="s">
        <v>1121</v>
      </c>
      <c r="C463" s="1">
        <v>1</v>
      </c>
      <c r="D463" s="1">
        <f>+IF(Tabla15[[#This Row],[NOMBRE DE LA CAUSA 2018]]=0,0,1)</f>
        <v>1</v>
      </c>
      <c r="E463" s="1">
        <f>+E462+Tabla15[[#This Row],[NOMBRE DE LA CAUSA 2019]]</f>
        <v>461</v>
      </c>
      <c r="F463" s="1">
        <f>+Tabla15[[#This Row],[0]]*Tabla15[[#This Row],[NOMBRE DE LA CAUSA 2019]]</f>
        <v>461</v>
      </c>
      <c r="G463" s="7" t="s">
        <v>746</v>
      </c>
      <c r="I463" s="7"/>
      <c r="J463" s="7"/>
      <c r="K463" s="7" t="s">
        <v>19</v>
      </c>
      <c r="L463" s="1" t="s">
        <v>1122</v>
      </c>
      <c r="M463" s="5">
        <v>2191</v>
      </c>
      <c r="N463" s="1" t="str">
        <f>+Tabla15[[#This Row],[NOMBRE DE LA CAUSA 2017]]</f>
        <v>LESION DE CONSCRIPTO POR DESCONOCIDOS</v>
      </c>
    </row>
    <row r="464" spans="1:14" ht="15" customHeight="1">
      <c r="A464" s="1">
        <f>+Tabla15[[#This Row],[1]]</f>
        <v>462</v>
      </c>
      <c r="B464" s="7" t="s">
        <v>1119</v>
      </c>
      <c r="C464" s="1">
        <v>1</v>
      </c>
      <c r="D464" s="1">
        <f>+IF(Tabla15[[#This Row],[NOMBRE DE LA CAUSA 2018]]=0,0,1)</f>
        <v>1</v>
      </c>
      <c r="E464" s="1">
        <f>+E463+Tabla15[[#This Row],[NOMBRE DE LA CAUSA 2019]]</f>
        <v>462</v>
      </c>
      <c r="F464" s="1">
        <f>+Tabla15[[#This Row],[0]]*Tabla15[[#This Row],[NOMBRE DE LA CAUSA 2019]]</f>
        <v>462</v>
      </c>
      <c r="G464" s="7" t="s">
        <v>746</v>
      </c>
      <c r="I464" s="7"/>
      <c r="J464" s="7"/>
      <c r="K464" s="7" t="s">
        <v>19</v>
      </c>
      <c r="L464" s="1" t="s">
        <v>1120</v>
      </c>
      <c r="M464" s="5">
        <v>2190</v>
      </c>
      <c r="N464" s="1" t="str">
        <f>+Tabla15[[#This Row],[NOMBRE DE LA CAUSA 2017]]</f>
        <v>LESION DE MIEMBRO VOLUNTARIO DE LA FUERZA PUBLICA POR DESCONOCIDOS</v>
      </c>
    </row>
    <row r="465" spans="1:14" ht="15" customHeight="1">
      <c r="A465" s="1">
        <f>+Tabla15[[#This Row],[1]]</f>
        <v>463</v>
      </c>
      <c r="B465" s="7" t="s">
        <v>972</v>
      </c>
      <c r="C465" s="1">
        <v>1</v>
      </c>
      <c r="D465" s="1">
        <f>+IF(Tabla15[[#This Row],[NOMBRE DE LA CAUSA 2018]]=0,0,1)</f>
        <v>1</v>
      </c>
      <c r="E465" s="1">
        <f>+E464+Tabla15[[#This Row],[NOMBRE DE LA CAUSA 2019]]</f>
        <v>463</v>
      </c>
      <c r="F465" s="1">
        <f>+Tabla15[[#This Row],[0]]*Tabla15[[#This Row],[NOMBRE DE LA CAUSA 2019]]</f>
        <v>463</v>
      </c>
      <c r="G465" s="7" t="s">
        <v>753</v>
      </c>
      <c r="H465" s="1" t="s">
        <v>973</v>
      </c>
      <c r="I465" s="7"/>
      <c r="J465" s="7"/>
      <c r="K465" s="7" t="s">
        <v>19</v>
      </c>
      <c r="L465" s="1" t="s">
        <v>974</v>
      </c>
      <c r="M465" s="5">
        <v>2125</v>
      </c>
      <c r="N465" s="1" t="str">
        <f>+Tabla15[[#This Row],[NOMBRE DE LA CAUSA 2017]]</f>
        <v>LESION EN ACCIDENTE AEREO</v>
      </c>
    </row>
    <row r="466" spans="1:14" ht="15" customHeight="1">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7" t="s">
        <v>753</v>
      </c>
      <c r="H466" s="7" t="s">
        <v>980</v>
      </c>
      <c r="I466" s="7"/>
      <c r="J466" s="7"/>
      <c r="K466" s="7" t="s">
        <v>19</v>
      </c>
      <c r="L466" s="1" t="s">
        <v>981</v>
      </c>
      <c r="M466" s="5">
        <v>2128</v>
      </c>
      <c r="N466" s="1" t="str">
        <f>+Tabla15[[#This Row],[NOMBRE DE LA CAUSA 2017]]</f>
        <v>LESION EN ACCIDENTE FLUVIAL</v>
      </c>
    </row>
    <row r="467" spans="1:14" ht="15" customHeight="1">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7" t="s">
        <v>753</v>
      </c>
      <c r="H467" s="7" t="s">
        <v>980</v>
      </c>
      <c r="I467" s="7"/>
      <c r="J467" s="7"/>
      <c r="K467" s="7" t="s">
        <v>19</v>
      </c>
      <c r="L467" s="1" t="s">
        <v>987</v>
      </c>
      <c r="M467" s="5">
        <v>2131</v>
      </c>
      <c r="N467" s="1" t="str">
        <f>+Tabla15[[#This Row],[NOMBRE DE LA CAUSA 2017]]</f>
        <v>LESION EN ACCIDENTE MARITIMO</v>
      </c>
    </row>
    <row r="468" spans="1:14" ht="15" customHeight="1">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7" t="s">
        <v>753</v>
      </c>
      <c r="H468" s="7" t="s">
        <v>1021</v>
      </c>
      <c r="I468" s="7"/>
      <c r="J468" s="7"/>
      <c r="K468" s="7" t="s">
        <v>19</v>
      </c>
      <c r="L468" s="1" t="s">
        <v>1022</v>
      </c>
      <c r="M468" s="5">
        <v>2146</v>
      </c>
      <c r="N468" s="1" t="str">
        <f>+Tabla15[[#This Row],[NOMBRE DE LA CAUSA 2017]]</f>
        <v>LESION EN MANIFESTACION PUBLICA</v>
      </c>
    </row>
    <row r="469" spans="1:14" ht="15" customHeight="1">
      <c r="A469" s="1">
        <f>+Tabla15[[#This Row],[1]]</f>
        <v>467</v>
      </c>
      <c r="B469" s="7" t="s">
        <v>1112</v>
      </c>
      <c r="C469" s="1">
        <v>1</v>
      </c>
      <c r="D469" s="1">
        <f>+IF(Tabla15[[#This Row],[NOMBRE DE LA CAUSA 2018]]=0,0,1)</f>
        <v>1</v>
      </c>
      <c r="E469" s="1">
        <f>+E468+Tabla15[[#This Row],[NOMBRE DE LA CAUSA 2019]]</f>
        <v>467</v>
      </c>
      <c r="F469" s="1">
        <f>+Tabla15[[#This Row],[0]]*Tabla15[[#This Row],[NOMBRE DE LA CAUSA 2019]]</f>
        <v>467</v>
      </c>
      <c r="G469" s="7" t="s">
        <v>753</v>
      </c>
      <c r="H469" s="1" t="s">
        <v>1113</v>
      </c>
      <c r="I469" s="7"/>
      <c r="J469" s="7"/>
      <c r="K469" s="7" t="s">
        <v>19</v>
      </c>
      <c r="L469" s="1" t="s">
        <v>1114</v>
      </c>
      <c r="M469" s="5">
        <v>2187</v>
      </c>
      <c r="N469" s="1" t="str">
        <f>+Tabla15[[#This Row],[NOMBRE DE LA CAUSA 2017]]</f>
        <v>LESION EN OPERACION ADMINISTRATIVA</v>
      </c>
    </row>
    <row r="470" spans="1:14" ht="15" customHeight="1">
      <c r="A470" s="1">
        <f>+Tabla15[[#This Row],[1]]</f>
        <v>468</v>
      </c>
      <c r="B470" s="7" t="s">
        <v>1125</v>
      </c>
      <c r="C470" s="1">
        <v>1</v>
      </c>
      <c r="D470" s="1">
        <f>+IF(Tabla15[[#This Row],[NOMBRE DE LA CAUSA 2018]]=0,0,1)</f>
        <v>1</v>
      </c>
      <c r="E470" s="1">
        <f>+E469+Tabla15[[#This Row],[NOMBRE DE LA CAUSA 2019]]</f>
        <v>468</v>
      </c>
      <c r="F470" s="1">
        <f>+Tabla15[[#This Row],[0]]*Tabla15[[#This Row],[NOMBRE DE LA CAUSA 2019]]</f>
        <v>468</v>
      </c>
      <c r="G470" s="7" t="s">
        <v>753</v>
      </c>
      <c r="H470" s="7" t="s">
        <v>1126</v>
      </c>
      <c r="I470" s="7"/>
      <c r="J470" s="7"/>
      <c r="K470" s="7" t="s">
        <v>19</v>
      </c>
      <c r="L470" s="1" t="s">
        <v>1127</v>
      </c>
      <c r="M470" s="5">
        <v>2193</v>
      </c>
      <c r="N470" s="1" t="str">
        <f>+Tabla15[[#This Row],[NOMBRE DE LA CAUSA 2017]]</f>
        <v>LESION EN ZONA DE DISTENSION</v>
      </c>
    </row>
    <row r="471" spans="1:14" ht="15" customHeight="1">
      <c r="A471" s="1">
        <f>+Tabla15[[#This Row],[1]]</f>
        <v>469</v>
      </c>
      <c r="B471" s="7" t="s">
        <v>164</v>
      </c>
      <c r="C471" s="1">
        <v>1</v>
      </c>
      <c r="D471" s="1">
        <f>+IF(Tabla15[[#This Row],[NOMBRE DE LA CAUSA 2018]]=0,0,1)</f>
        <v>1</v>
      </c>
      <c r="E471" s="1">
        <f>+E470+Tabla15[[#This Row],[NOMBRE DE LA CAUSA 2019]]</f>
        <v>469</v>
      </c>
      <c r="F471" s="1">
        <f>+Tabla15[[#This Row],[0]]*Tabla15[[#This Row],[NOMBRE DE LA CAUSA 2019]]</f>
        <v>469</v>
      </c>
      <c r="G471" s="7" t="s">
        <v>17</v>
      </c>
      <c r="H471" s="7"/>
      <c r="I471" s="7"/>
      <c r="J471" s="7" t="s">
        <v>18</v>
      </c>
      <c r="K471" s="7" t="s">
        <v>19</v>
      </c>
      <c r="L471" s="1" t="s">
        <v>165</v>
      </c>
      <c r="M471" s="5">
        <v>272</v>
      </c>
      <c r="N471" s="1" t="str">
        <f>+Tabla15[[#This Row],[NOMBRE DE LA CAUSA 2017]]</f>
        <v>LESION ENORME</v>
      </c>
    </row>
    <row r="472" spans="1:14" ht="15" customHeight="1">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7" t="s">
        <v>753</v>
      </c>
      <c r="H472" s="7" t="s">
        <v>1133</v>
      </c>
      <c r="K472" s="1" t="s">
        <v>19</v>
      </c>
      <c r="L472" s="1" t="s">
        <v>1140</v>
      </c>
      <c r="M472" s="5">
        <v>2199</v>
      </c>
      <c r="N472" s="1" t="str">
        <f>+Tabla15[[#This Row],[NOMBRE DE LA CAUSA 2017]]</f>
        <v>LESION POR ACTIVIDAD DEL SECTOR DE HIDROCARBUROS</v>
      </c>
    </row>
    <row r="473" spans="1:14" ht="15" customHeight="1">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7" t="s">
        <v>753</v>
      </c>
      <c r="H473" s="7" t="s">
        <v>1133</v>
      </c>
      <c r="K473" s="1" t="s">
        <v>19</v>
      </c>
      <c r="L473" s="1" t="s">
        <v>1134</v>
      </c>
      <c r="M473" s="5">
        <v>2196</v>
      </c>
      <c r="N473" s="1" t="str">
        <f>+Tabla15[[#This Row],[NOMBRE DE LA CAUSA 2017]]</f>
        <v>LESION POR ACTIVIDAD MINERA</v>
      </c>
    </row>
    <row r="474" spans="1:14" ht="15" customHeight="1">
      <c r="A474" s="1">
        <f>+Tabla15[[#This Row],[1]]</f>
        <v>472</v>
      </c>
      <c r="B474" s="7" t="s">
        <v>992</v>
      </c>
      <c r="C474" s="1">
        <v>1</v>
      </c>
      <c r="D474" s="1">
        <f>+IF(Tabla15[[#This Row],[NOMBRE DE LA CAUSA 2018]]=0,0,1)</f>
        <v>1</v>
      </c>
      <c r="E474" s="1">
        <f>+E473+Tabla15[[#This Row],[NOMBRE DE LA CAUSA 2019]]</f>
        <v>472</v>
      </c>
      <c r="F474" s="1">
        <f>+Tabla15[[#This Row],[0]]*Tabla15[[#This Row],[NOMBRE DE LA CAUSA 2019]]</f>
        <v>472</v>
      </c>
      <c r="G474" s="7" t="s">
        <v>753</v>
      </c>
      <c r="H474" s="7" t="s">
        <v>993</v>
      </c>
      <c r="I474" s="7"/>
      <c r="J474" s="7"/>
      <c r="K474" s="7" t="s">
        <v>19</v>
      </c>
      <c r="L474" s="1" t="s">
        <v>994</v>
      </c>
      <c r="M474" s="5">
        <v>2134</v>
      </c>
      <c r="N474" s="1" t="str">
        <f>+Tabla15[[#This Row],[NOMBRE DE LA CAUSA 2017]]</f>
        <v>LESION POR ALUD DE TIERRA</v>
      </c>
    </row>
    <row r="475" spans="1:14" ht="15" customHeight="1">
      <c r="A475" s="1">
        <f>+Tabla15[[#This Row],[1]]</f>
        <v>473</v>
      </c>
      <c r="B475" s="7" t="s">
        <v>958</v>
      </c>
      <c r="C475" s="1">
        <v>1</v>
      </c>
      <c r="D475" s="1">
        <f>+IF(Tabla15[[#This Row],[NOMBRE DE LA CAUSA 2018]]=0,0,1)</f>
        <v>1</v>
      </c>
      <c r="E475" s="1">
        <f>+E474+Tabla15[[#This Row],[NOMBRE DE LA CAUSA 2019]]</f>
        <v>473</v>
      </c>
      <c r="F475" s="1">
        <f>+Tabla15[[#This Row],[0]]*Tabla15[[#This Row],[NOMBRE DE LA CAUSA 2019]]</f>
        <v>473</v>
      </c>
      <c r="G475" s="7" t="s">
        <v>753</v>
      </c>
      <c r="H475" s="1" t="s">
        <v>959</v>
      </c>
      <c r="I475" s="7"/>
      <c r="J475" s="7"/>
      <c r="K475" s="7" t="s">
        <v>19</v>
      </c>
      <c r="L475" s="1" t="s">
        <v>960</v>
      </c>
      <c r="M475" s="5">
        <v>2119</v>
      </c>
      <c r="N475" s="1" t="str">
        <f>+Tabla15[[#This Row],[NOMBRE DE LA CAUSA 2017]]</f>
        <v>LESION POR CAIDA DE ARBOL</v>
      </c>
    </row>
    <row r="476" spans="1:14" ht="15" customHeight="1">
      <c r="A476" s="1">
        <f>+Tabla15[[#This Row],[1]]</f>
        <v>474</v>
      </c>
      <c r="B476" s="7" t="s">
        <v>931</v>
      </c>
      <c r="C476" s="1">
        <v>1</v>
      </c>
      <c r="D476" s="1">
        <f>+IF(Tabla15[[#This Row],[NOMBRE DE LA CAUSA 2018]]=0,0,1)</f>
        <v>1</v>
      </c>
      <c r="E476" s="1">
        <f>+E475+Tabla15[[#This Row],[NOMBRE DE LA CAUSA 2019]]</f>
        <v>474</v>
      </c>
      <c r="F476" s="1">
        <f>+Tabla15[[#This Row],[0]]*Tabla15[[#This Row],[NOMBRE DE LA CAUSA 2019]]</f>
        <v>474</v>
      </c>
      <c r="G476" s="7" t="s">
        <v>753</v>
      </c>
      <c r="H476" s="1" t="s">
        <v>932</v>
      </c>
      <c r="I476" s="7"/>
      <c r="K476" s="1" t="s">
        <v>19</v>
      </c>
      <c r="L476" s="1" t="s">
        <v>933</v>
      </c>
      <c r="M476" s="5">
        <v>2107</v>
      </c>
      <c r="N476" s="1" t="str">
        <f>+Tabla15[[#This Row],[NOMBRE DE LA CAUSA 2017]]</f>
        <v>LESION POR CONDUCCION DE ENERGIA ELECTRICA</v>
      </c>
    </row>
    <row r="477" spans="1:14" ht="15" customHeight="1">
      <c r="A477" s="1">
        <f>+Tabla15[[#This Row],[1]]</f>
        <v>475</v>
      </c>
      <c r="B477" s="7" t="s">
        <v>1076</v>
      </c>
      <c r="C477" s="1">
        <v>1</v>
      </c>
      <c r="D477" s="1">
        <f>+IF(Tabla15[[#This Row],[NOMBRE DE LA CAUSA 2018]]=0,0,1)</f>
        <v>1</v>
      </c>
      <c r="E477" s="1">
        <f>+E476+Tabla15[[#This Row],[NOMBRE DE LA CAUSA 2019]]</f>
        <v>475</v>
      </c>
      <c r="F477" s="1">
        <f>+Tabla15[[#This Row],[0]]*Tabla15[[#This Row],[NOMBRE DE LA CAUSA 2019]]</f>
        <v>475</v>
      </c>
      <c r="G477" s="7" t="s">
        <v>753</v>
      </c>
      <c r="H477" s="1" t="s">
        <v>1077</v>
      </c>
      <c r="I477" s="7"/>
      <c r="K477" s="1" t="s">
        <v>19</v>
      </c>
      <c r="L477" s="1" t="s">
        <v>1078</v>
      </c>
      <c r="M477" s="5">
        <v>2170</v>
      </c>
      <c r="N477" s="1" t="str">
        <f>+Tabla15[[#This Row],[NOMBRE DE LA CAUSA 2017]]</f>
        <v>LESION POR FALTA DE ADOPCION DE MEDIDAS DE PROTECCION Y SEGURIDAD</v>
      </c>
    </row>
    <row r="478" spans="1:14" ht="15" customHeight="1">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7" t="s">
        <v>753</v>
      </c>
      <c r="H478" s="1" t="s">
        <v>946</v>
      </c>
      <c r="I478" s="7"/>
      <c r="K478" s="1" t="s">
        <v>19</v>
      </c>
      <c r="L478" s="1" t="s">
        <v>953</v>
      </c>
      <c r="M478" s="5">
        <v>2116</v>
      </c>
      <c r="N478" s="1" t="str">
        <f>+Tabla15[[#This Row],[NOMBRE DE LA CAUSA 2017]]</f>
        <v>LESION POR FALTA DE ILUMINACION EN LA VIA PUBLICA</v>
      </c>
    </row>
    <row r="479" spans="1:14" ht="15" customHeight="1">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7" t="s">
        <v>753</v>
      </c>
      <c r="H479" s="1" t="s">
        <v>946</v>
      </c>
      <c r="K479" s="1" t="s">
        <v>19</v>
      </c>
      <c r="L479" s="14" t="s">
        <v>947</v>
      </c>
      <c r="M479" s="5">
        <v>2113</v>
      </c>
      <c r="N479" s="1" t="str">
        <f>+Tabla15[[#This Row],[NOMBRE DE LA CAUSA 2017]]</f>
        <v>LESION POR FALTA DE SEÑALIZACION EN LA VIA PUBLICA</v>
      </c>
    </row>
    <row r="480" spans="1:14" ht="15" customHeight="1">
      <c r="A480" s="1">
        <f>+Tabla15[[#This Row],[1]]</f>
        <v>478</v>
      </c>
      <c r="B480" s="7" t="s">
        <v>1104</v>
      </c>
      <c r="C480" s="1">
        <v>1</v>
      </c>
      <c r="D480" s="1">
        <f>+IF(Tabla15[[#This Row],[NOMBRE DE LA CAUSA 2018]]=0,0,1)</f>
        <v>1</v>
      </c>
      <c r="E480" s="1">
        <f>+E479+Tabla15[[#This Row],[NOMBRE DE LA CAUSA 2019]]</f>
        <v>478</v>
      </c>
      <c r="F480" s="1">
        <f>+Tabla15[[#This Row],[0]]*Tabla15[[#This Row],[NOMBRE DE LA CAUSA 2019]]</f>
        <v>478</v>
      </c>
      <c r="G480" s="7" t="s">
        <v>753</v>
      </c>
      <c r="H480" s="1" t="s">
        <v>1096</v>
      </c>
      <c r="I480" s="7"/>
      <c r="J480" s="7"/>
      <c r="K480" s="7" t="s">
        <v>19</v>
      </c>
      <c r="L480" s="1" t="s">
        <v>1105</v>
      </c>
      <c r="M480" s="5">
        <v>2183</v>
      </c>
      <c r="N480" s="1" t="str">
        <f>+Tabla15[[#This Row],[NOMBRE DE LA CAUSA 2017]]</f>
        <v>LESION POR INCUMPLIMIENTO DEL DEBER DE SEGURIDAD EN LA ATENCION HOSPITALARIA</v>
      </c>
    </row>
    <row r="481" spans="1:14" ht="15" customHeight="1">
      <c r="A481" s="1">
        <f>+Tabla15[[#This Row],[1]]</f>
        <v>479</v>
      </c>
      <c r="B481" s="15" t="s">
        <v>1083</v>
      </c>
      <c r="C481" s="1">
        <v>1</v>
      </c>
      <c r="D481" s="1">
        <f>+IF(Tabla15[[#This Row],[NOMBRE DE LA CAUSA 2018]]=0,0,1)</f>
        <v>1</v>
      </c>
      <c r="E481" s="1">
        <f>+E480+Tabla15[[#This Row],[NOMBRE DE LA CAUSA 2019]]</f>
        <v>479</v>
      </c>
      <c r="F481" s="1">
        <f>+Tabla15[[#This Row],[0]]*Tabla15[[#This Row],[NOMBRE DE LA CAUSA 2019]]</f>
        <v>479</v>
      </c>
      <c r="G481" s="7" t="s">
        <v>753</v>
      </c>
      <c r="H481" s="1" t="s">
        <v>1077</v>
      </c>
      <c r="K481" s="1" t="s">
        <v>19</v>
      </c>
      <c r="L481" s="1" t="s">
        <v>1084</v>
      </c>
      <c r="M481" s="5">
        <v>2173</v>
      </c>
      <c r="N481" s="1" t="str">
        <f>+Tabla15[[#This Row],[NOMBRE DE LA CAUSA 2017]]</f>
        <v>LESION POR INDEBIDA O INSUFICIENTE ADOPCION DE MEDIDAS DE PROTECCION Y SEGURIDAD</v>
      </c>
    </row>
    <row r="482" spans="1:14" ht="15" customHeight="1">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7" t="s">
        <v>753</v>
      </c>
      <c r="H482" s="1" t="s">
        <v>1096</v>
      </c>
      <c r="K482" s="1" t="s">
        <v>19</v>
      </c>
      <c r="L482" s="1" t="s">
        <v>1109</v>
      </c>
      <c r="M482" s="5">
        <v>2185</v>
      </c>
      <c r="N482" s="1" t="str">
        <f>+Tabla15[[#This Row],[NOMBRE DE LA CAUSA 2017]]</f>
        <v>LESION POR INDEBIDA PRESTACION DEL SERVICIO DE SALUD</v>
      </c>
    </row>
    <row r="483" spans="1:14" ht="15" customHeight="1">
      <c r="A483" s="1">
        <f>+Tabla15[[#This Row],[1]]</f>
        <v>481</v>
      </c>
      <c r="B483" s="7" t="s">
        <v>1095</v>
      </c>
      <c r="C483" s="1">
        <v>1</v>
      </c>
      <c r="D483" s="1">
        <f>+IF(Tabla15[[#This Row],[NOMBRE DE LA CAUSA 2018]]=0,0,1)</f>
        <v>1</v>
      </c>
      <c r="E483" s="1">
        <f>+E482+Tabla15[[#This Row],[NOMBRE DE LA CAUSA 2019]]</f>
        <v>481</v>
      </c>
      <c r="F483" s="1">
        <f>+Tabla15[[#This Row],[0]]*Tabla15[[#This Row],[NOMBRE DE LA CAUSA 2019]]</f>
        <v>481</v>
      </c>
      <c r="G483" s="7" t="s">
        <v>753</v>
      </c>
      <c r="H483" s="1" t="s">
        <v>1096</v>
      </c>
      <c r="I483" s="7"/>
      <c r="J483" s="7"/>
      <c r="K483" s="7" t="s">
        <v>19</v>
      </c>
      <c r="L483" s="1" t="s">
        <v>1097</v>
      </c>
      <c r="M483" s="5">
        <v>2179</v>
      </c>
      <c r="N483" s="1" t="str">
        <f>+Tabla15[[#This Row],[NOMBRE DE LA CAUSA 2017]]</f>
        <v>LESION POR INDEBIDA PRESTACION DEL SERVICIO DE SALUD GINECO OBSTETRICO</v>
      </c>
    </row>
    <row r="484" spans="1:14" ht="15" customHeight="1">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7" t="s">
        <v>753</v>
      </c>
      <c r="H484" s="1" t="s">
        <v>1096</v>
      </c>
      <c r="K484" s="1" t="s">
        <v>19</v>
      </c>
      <c r="L484" s="1" t="s">
        <v>1101</v>
      </c>
      <c r="M484" s="5">
        <v>2181</v>
      </c>
      <c r="N484" s="1" t="str">
        <f>+Tabla15[[#This Row],[NOMBRE DE LA CAUSA 2017]]</f>
        <v>LESION POR INDEBIDO CONSENTIMIENTO INFORMADO EN LA PRESTACION DEL SERVICIO DE SALUD</v>
      </c>
    </row>
    <row r="485" spans="1:14" ht="15" customHeight="1">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7" t="s">
        <v>753</v>
      </c>
      <c r="H485" s="1" t="s">
        <v>1000</v>
      </c>
      <c r="K485" s="1" t="s">
        <v>19</v>
      </c>
      <c r="L485" s="1" t="s">
        <v>1001</v>
      </c>
      <c r="M485" s="5">
        <v>2137</v>
      </c>
      <c r="N485" s="1" t="str">
        <f>+Tabla15[[#This Row],[NOMBRE DE LA CAUSA 2017]]</f>
        <v>LESION POR INUNDACION</v>
      </c>
    </row>
    <row r="486" spans="1:14" ht="15" customHeight="1">
      <c r="A486" s="1">
        <f>+Tabla15[[#This Row],[1]]</f>
        <v>484</v>
      </c>
      <c r="B486" s="16" t="s">
        <v>1089</v>
      </c>
      <c r="C486" s="1">
        <v>1</v>
      </c>
      <c r="D486" s="1">
        <f>+IF(Tabla15[[#This Row],[NOMBRE DE LA CAUSA 2018]]=0,0,1)</f>
        <v>1</v>
      </c>
      <c r="E486" s="1">
        <f>+E485+Tabla15[[#This Row],[NOMBRE DE LA CAUSA 2019]]</f>
        <v>484</v>
      </c>
      <c r="F486" s="1">
        <f>+Tabla15[[#This Row],[0]]*Tabla15[[#This Row],[NOMBRE DE LA CAUSA 2019]]</f>
        <v>484</v>
      </c>
      <c r="G486" s="7" t="s">
        <v>753</v>
      </c>
      <c r="H486" s="1" t="s">
        <v>1077</v>
      </c>
      <c r="I486" s="7"/>
      <c r="J486" s="7"/>
      <c r="K486" s="7" t="s">
        <v>19</v>
      </c>
      <c r="L486" s="1" t="s">
        <v>1090</v>
      </c>
      <c r="M486" s="5">
        <v>2176</v>
      </c>
      <c r="N486" s="1" t="str">
        <f>+Tabla15[[#This Row],[NOMBRE DE LA CAUSA 2017]]</f>
        <v>LESION POR MODIFICACION O REDUCCION DE LAS MEDIDAS DE PROTECCION Y SEGURIDAD</v>
      </c>
    </row>
    <row r="487" spans="1:14" ht="15" customHeight="1">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7" t="s">
        <v>753</v>
      </c>
      <c r="H487" s="1" t="s">
        <v>966</v>
      </c>
      <c r="K487" s="1" t="s">
        <v>19</v>
      </c>
      <c r="L487" s="1" t="s">
        <v>967</v>
      </c>
      <c r="M487" s="5">
        <v>2122</v>
      </c>
      <c r="N487" s="1" t="str">
        <f>+Tabla15[[#This Row],[NOMBRE DE LA CAUSA 2017]]</f>
        <v>LESION POR RUINA DE EDIFICACION PUBLICA</v>
      </c>
    </row>
    <row r="488" spans="1:14" ht="15" customHeight="1">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7" t="s">
        <v>753</v>
      </c>
      <c r="H488" s="1" t="s">
        <v>1062</v>
      </c>
      <c r="K488" s="1" t="s">
        <v>19</v>
      </c>
      <c r="L488" s="1" t="s">
        <v>1063</v>
      </c>
      <c r="M488" s="5">
        <v>2164</v>
      </c>
      <c r="N488" s="1" t="str">
        <f>+Tabla15[[#This Row],[NOMBRE DE LA CAUSA 2017]]</f>
        <v>LESION POR SEMOVIENTE DE PROPIEDAD DEL ESTADO</v>
      </c>
    </row>
    <row r="489" spans="1:14" ht="15" customHeight="1">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7" t="s">
        <v>753</v>
      </c>
      <c r="H489" s="7" t="s">
        <v>1051</v>
      </c>
      <c r="I489" s="7"/>
      <c r="J489" s="7"/>
      <c r="K489" s="7" t="s">
        <v>19</v>
      </c>
      <c r="L489" s="1" t="s">
        <v>1052</v>
      </c>
      <c r="M489" s="5">
        <v>2159</v>
      </c>
      <c r="N489" s="1" t="str">
        <f>+Tabla15[[#This Row],[NOMBRE DE LA CAUSA 2017]]</f>
        <v>LESION POR USO EXCESIVO DE LA FUERZA</v>
      </c>
    </row>
    <row r="490" spans="1:14" ht="15" customHeight="1">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7" t="s">
        <v>753</v>
      </c>
      <c r="H490" s="1" t="s">
        <v>939</v>
      </c>
      <c r="K490" s="1" t="s">
        <v>19</v>
      </c>
      <c r="L490" s="15" t="s">
        <v>940</v>
      </c>
      <c r="M490" s="5">
        <v>2110</v>
      </c>
      <c r="N490" s="1" t="str">
        <f>+Tabla15[[#This Row],[NOMBRE DE LA CAUSA 2017]]</f>
        <v>LESION POR VIA PUBLICA EN MAL ESTADO</v>
      </c>
    </row>
    <row r="491" spans="1:14" ht="15" customHeight="1">
      <c r="A491" s="1">
        <f>+Tabla15[[#This Row],[1]]</f>
        <v>489</v>
      </c>
      <c r="B491" s="6" t="s">
        <v>786</v>
      </c>
      <c r="C491" s="1">
        <v>1</v>
      </c>
      <c r="D491" s="1">
        <f>+IF(Tabla15[[#This Row],[NOMBRE DE LA CAUSA 2018]]=0,0,1)</f>
        <v>1</v>
      </c>
      <c r="E491" s="1">
        <f>+E490+Tabla15[[#This Row],[NOMBRE DE LA CAUSA 2019]]</f>
        <v>489</v>
      </c>
      <c r="F491" s="1">
        <f>+Tabla15[[#This Row],[0]]*Tabla15[[#This Row],[NOMBRE DE LA CAUSA 2019]]</f>
        <v>489</v>
      </c>
      <c r="G491" s="7" t="s">
        <v>746</v>
      </c>
      <c r="H491" s="7"/>
      <c r="I491" s="7"/>
      <c r="J491" s="7"/>
      <c r="K491" s="7" t="s">
        <v>19</v>
      </c>
      <c r="L491" s="6" t="s">
        <v>787</v>
      </c>
      <c r="M491" s="5">
        <v>2042</v>
      </c>
      <c r="N491" s="1" t="str">
        <f>+Tabla15[[#This Row],[NOMBRE DE LA CAUSA 2017]]</f>
        <v>MAYOR PERMANENCIA DE OBRA</v>
      </c>
    </row>
    <row r="492" spans="1:14" ht="15" customHeight="1">
      <c r="A492" s="1">
        <f>+Tabla15[[#This Row],[1]]</f>
        <v>490</v>
      </c>
      <c r="B492" s="7" t="s">
        <v>788</v>
      </c>
      <c r="C492" s="1">
        <v>1</v>
      </c>
      <c r="D492" s="1">
        <f>+IF(Tabla15[[#This Row],[NOMBRE DE LA CAUSA 2018]]=0,0,1)</f>
        <v>1</v>
      </c>
      <c r="E492" s="1">
        <f>+E491+Tabla15[[#This Row],[NOMBRE DE LA CAUSA 2019]]</f>
        <v>490</v>
      </c>
      <c r="F492" s="1">
        <f>+Tabla15[[#This Row],[0]]*Tabla15[[#This Row],[NOMBRE DE LA CAUSA 2019]]</f>
        <v>490</v>
      </c>
      <c r="G492" s="7" t="s">
        <v>746</v>
      </c>
      <c r="H492" s="7"/>
      <c r="I492" s="7"/>
      <c r="J492" s="7"/>
      <c r="K492" s="7" t="s">
        <v>19</v>
      </c>
      <c r="L492" s="11" t="s">
        <v>789</v>
      </c>
      <c r="M492" s="5">
        <v>2043</v>
      </c>
      <c r="N492" s="1" t="str">
        <f>+Tabla15[[#This Row],[NOMBRE DE LA CAUSA 2017]]</f>
        <v>MAYORES CANTIDADES, SOBRECOSTOS Y OBRAS ADICIONALES EN CONTRATO DE OBRA A PRECIO GLOBAL</v>
      </c>
    </row>
    <row r="493" spans="1:14" ht="15" customHeight="1">
      <c r="A493" s="1">
        <f>+Tabla15[[#This Row],[1]]</f>
        <v>491</v>
      </c>
      <c r="B493" s="7" t="s">
        <v>790</v>
      </c>
      <c r="C493" s="1">
        <v>1</v>
      </c>
      <c r="D493" s="1">
        <f>+IF(Tabla15[[#This Row],[NOMBRE DE LA CAUSA 2018]]=0,0,1)</f>
        <v>1</v>
      </c>
      <c r="E493" s="1">
        <f>+E492+Tabla15[[#This Row],[NOMBRE DE LA CAUSA 2019]]</f>
        <v>491</v>
      </c>
      <c r="F493" s="1">
        <f>+Tabla15[[#This Row],[0]]*Tabla15[[#This Row],[NOMBRE DE LA CAUSA 2019]]</f>
        <v>491</v>
      </c>
      <c r="G493" s="7" t="s">
        <v>746</v>
      </c>
      <c r="H493" s="7"/>
      <c r="I493" s="7"/>
      <c r="J493" s="7"/>
      <c r="K493" s="7" t="s">
        <v>19</v>
      </c>
      <c r="L493" s="11" t="s">
        <v>791</v>
      </c>
      <c r="M493" s="5">
        <v>2044</v>
      </c>
      <c r="N493" s="1" t="str">
        <f>+Tabla15[[#This Row],[NOMBRE DE LA CAUSA 2017]]</f>
        <v>MAYORES CANTIDADES, SOBRECOSTOS Y OBRAS ADICIONALES EN CONTRATO DE OBRA A PRECIO UNITARIO</v>
      </c>
    </row>
    <row r="494" spans="1:14" ht="15" customHeight="1">
      <c r="A494" s="1">
        <f>+Tabla15[[#This Row],[1]]</f>
        <v>492</v>
      </c>
      <c r="B494" s="7" t="s">
        <v>792</v>
      </c>
      <c r="C494" s="1">
        <v>1</v>
      </c>
      <c r="D494" s="1">
        <f>+IF(Tabla15[[#This Row],[NOMBRE DE LA CAUSA 2018]]=0,0,1)</f>
        <v>1</v>
      </c>
      <c r="E494" s="1">
        <f>+E493+Tabla15[[#This Row],[NOMBRE DE LA CAUSA 2019]]</f>
        <v>492</v>
      </c>
      <c r="F494" s="1">
        <f>+Tabla15[[#This Row],[0]]*Tabla15[[#This Row],[NOMBRE DE LA CAUSA 2019]]</f>
        <v>492</v>
      </c>
      <c r="G494" s="7" t="s">
        <v>746</v>
      </c>
      <c r="H494" s="7"/>
      <c r="I494" s="7"/>
      <c r="J494" s="7"/>
      <c r="K494" s="7" t="s">
        <v>19</v>
      </c>
      <c r="L494" s="11" t="s">
        <v>793</v>
      </c>
      <c r="M494" s="5">
        <v>2045</v>
      </c>
      <c r="N494" s="1" t="str">
        <f>+Tabla15[[#This Row],[NOMBRE DE LA CAUSA 2017]]</f>
        <v>MAYORES CANTIDADES, SOBRECOSTOS Y OBRAS ADICIONALES POR EVENTO DE FUERZA MAYOR</v>
      </c>
    </row>
    <row r="495" spans="1:14" ht="15" customHeight="1">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7" t="s">
        <v>746</v>
      </c>
      <c r="K495" s="1" t="s">
        <v>19</v>
      </c>
      <c r="L495" s="6" t="s">
        <v>795</v>
      </c>
      <c r="M495" s="5">
        <v>2046</v>
      </c>
      <c r="N495" s="1" t="str">
        <f>+Tabla15[[#This Row],[NOMBRE DE LA CAUSA 2017]]</f>
        <v>MODIFICACION Y/O REVISION DE LAS PRESTACIONES CONTRACTUALES</v>
      </c>
    </row>
    <row r="496" spans="1:14" ht="15" customHeight="1">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7" t="s">
        <v>746</v>
      </c>
      <c r="K496" s="1" t="s">
        <v>19</v>
      </c>
      <c r="L496" s="6" t="s">
        <v>797</v>
      </c>
      <c r="M496" s="5">
        <v>2047</v>
      </c>
      <c r="N496" s="1" t="str">
        <f>+Tabla15[[#This Row],[NOMBRE DE LA CAUSA 2017]]</f>
        <v>MODIFICACION Y/O REVISION DEL PLAZO CONTRACTUAL</v>
      </c>
    </row>
    <row r="497" spans="1:14" ht="15" customHeight="1">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7" t="s">
        <v>746</v>
      </c>
      <c r="K497" s="1" t="s">
        <v>19</v>
      </c>
      <c r="L497" s="1" t="s">
        <v>1148</v>
      </c>
      <c r="M497" s="5">
        <v>2203</v>
      </c>
      <c r="N497" s="1" t="str">
        <f>+Tabla15[[#This Row],[NOMBRE DE LA CAUSA 2017]]</f>
        <v>MORA EN LA ENTREGA DE BIEN EMBARGADO O SECUESTRADO</v>
      </c>
    </row>
    <row r="498" spans="1:14" ht="15" customHeight="1">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7" t="s">
        <v>746</v>
      </c>
      <c r="K498" s="1" t="s">
        <v>19</v>
      </c>
      <c r="L498" s="1" t="s">
        <v>1060</v>
      </c>
      <c r="M498" s="5">
        <v>2163</v>
      </c>
      <c r="N498" s="1" t="str">
        <f>+Tabla15[[#This Row],[NOMBRE DE LA CAUSA 2017]]</f>
        <v>MORA EN LA ENTREGA DE BIEN INCAUTADO U OCUPADO EN UN PROCESO PENAL</v>
      </c>
    </row>
    <row r="499" spans="1:14" ht="15" customHeight="1">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7" t="s">
        <v>17</v>
      </c>
      <c r="J499" s="1" t="s">
        <v>18</v>
      </c>
      <c r="K499" s="1" t="s">
        <v>19</v>
      </c>
      <c r="L499" s="1" t="s">
        <v>199</v>
      </c>
      <c r="M499" s="5">
        <v>321</v>
      </c>
      <c r="N499" s="1" t="str">
        <f>+Tabla15[[#This Row],[NOMBRE DE LA CAUSA 2017]]</f>
        <v>MUERTE ACCIDENTAL O FORTUITA A CONSCRIPTO</v>
      </c>
    </row>
    <row r="500" spans="1:14" ht="15" customHeight="1">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7" t="s">
        <v>17</v>
      </c>
      <c r="J500" s="1" t="s">
        <v>18</v>
      </c>
      <c r="K500" s="1" t="s">
        <v>19</v>
      </c>
      <c r="L500" s="1" t="s">
        <v>373</v>
      </c>
      <c r="M500" s="5">
        <v>732</v>
      </c>
      <c r="N500" s="1" t="str">
        <f>+Tabla15[[#This Row],[NOMBRE DE LA CAUSA 2017]]</f>
        <v>MUERTE ACCIDENTAL O FORTUITA A MIEMBRO VOLUNTARIO DE LA FUERZA PUBLICA</v>
      </c>
    </row>
    <row r="501" spans="1:14" ht="15" customHeight="1">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7" t="s">
        <v>753</v>
      </c>
      <c r="H501" s="1" t="s">
        <v>919</v>
      </c>
      <c r="K501" s="1" t="s">
        <v>19</v>
      </c>
      <c r="L501" s="1" t="s">
        <v>928</v>
      </c>
      <c r="M501" s="5">
        <v>2105</v>
      </c>
      <c r="N501" s="1" t="str">
        <f>+Tabla15[[#This Row],[NOMBRE DE LA CAUSA 2017]]</f>
        <v>MUERTE ACCIDENTAL O FORTUITA A RECLUSO</v>
      </c>
    </row>
    <row r="502" spans="1:14" ht="15" customHeight="1">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7" t="s">
        <v>753</v>
      </c>
      <c r="H502" s="7" t="s">
        <v>823</v>
      </c>
      <c r="I502" s="7"/>
      <c r="J502" s="7"/>
      <c r="K502" s="7" t="s">
        <v>19</v>
      </c>
      <c r="L502" s="1" t="s">
        <v>826</v>
      </c>
      <c r="M502" s="5">
        <v>2059</v>
      </c>
      <c r="N502" s="1" t="str">
        <f>+Tabla15[[#This Row],[NOMBRE DE LA CAUSA 2017]]</f>
        <v>MUERTE AUTO INFLIGIDA DE CONSCRIPTO</v>
      </c>
    </row>
    <row r="503" spans="1:14" ht="15" customHeight="1">
      <c r="A503" s="1">
        <f>+Tabla15[[#This Row],[1]]</f>
        <v>501</v>
      </c>
      <c r="B503" s="7" t="s">
        <v>856</v>
      </c>
      <c r="C503" s="1">
        <v>1</v>
      </c>
      <c r="D503" s="1">
        <f>+IF(Tabla15[[#This Row],[NOMBRE DE LA CAUSA 2018]]=0,0,1)</f>
        <v>1</v>
      </c>
      <c r="E503" s="1">
        <f>+E502+Tabla15[[#This Row],[NOMBRE DE LA CAUSA 2019]]</f>
        <v>501</v>
      </c>
      <c r="F503" s="1">
        <f>+Tabla15[[#This Row],[0]]*Tabla15[[#This Row],[NOMBRE DE LA CAUSA 2019]]</f>
        <v>501</v>
      </c>
      <c r="G503" s="7" t="s">
        <v>753</v>
      </c>
      <c r="H503" s="1" t="s">
        <v>854</v>
      </c>
      <c r="I503" s="7"/>
      <c r="J503" s="7"/>
      <c r="K503" s="7" t="s">
        <v>19</v>
      </c>
      <c r="L503" s="8" t="s">
        <v>857</v>
      </c>
      <c r="M503" s="5">
        <v>2073</v>
      </c>
      <c r="N503" s="1" t="str">
        <f>+Tabla15[[#This Row],[NOMBRE DE LA CAUSA 2017]]</f>
        <v>MUERTE AUTO INFLIGIDA DE MIEMBRO VOLUNTARIO DE LA FUERZA PUBLICA</v>
      </c>
    </row>
    <row r="504" spans="1:14" ht="15" customHeight="1">
      <c r="A504" s="1">
        <f>+Tabla15[[#This Row],[1]]</f>
        <v>502</v>
      </c>
      <c r="B504" s="7" t="s">
        <v>925</v>
      </c>
      <c r="C504" s="1">
        <v>1</v>
      </c>
      <c r="D504" s="1">
        <f>+IF(Tabla15[[#This Row],[NOMBRE DE LA CAUSA 2018]]=0,0,1)</f>
        <v>1</v>
      </c>
      <c r="E504" s="1">
        <f>+E503+Tabla15[[#This Row],[NOMBRE DE LA CAUSA 2019]]</f>
        <v>502</v>
      </c>
      <c r="F504" s="1">
        <f>+Tabla15[[#This Row],[0]]*Tabla15[[#This Row],[NOMBRE DE LA CAUSA 2019]]</f>
        <v>502</v>
      </c>
      <c r="G504" s="7" t="s">
        <v>753</v>
      </c>
      <c r="H504" s="7" t="s">
        <v>919</v>
      </c>
      <c r="I504" s="7"/>
      <c r="J504" s="7"/>
      <c r="K504" s="7" t="s">
        <v>19</v>
      </c>
      <c r="L504" s="8" t="s">
        <v>926</v>
      </c>
      <c r="M504" s="5">
        <v>2104</v>
      </c>
      <c r="N504" s="1" t="str">
        <f>+Tabla15[[#This Row],[NOMBRE DE LA CAUSA 2017]]</f>
        <v>MUERTE AUTO INFLIGIDA DE RECLUSO</v>
      </c>
    </row>
    <row r="505" spans="1:14" ht="15" customHeight="1">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7" t="s">
        <v>753</v>
      </c>
      <c r="H505" s="1" t="s">
        <v>1040</v>
      </c>
      <c r="I505" s="7"/>
      <c r="J505" s="7"/>
      <c r="K505" s="7" t="s">
        <v>19</v>
      </c>
      <c r="L505" s="8" t="s">
        <v>1043</v>
      </c>
      <c r="M505" s="5">
        <v>2155</v>
      </c>
      <c r="N505" s="1" t="str">
        <f>+Tabla15[[#This Row],[NOMBRE DE LA CAUSA 2017]]</f>
        <v>MUERTE DE ALUMNO EN ESTABLECIMIENTO EDUCATIVO</v>
      </c>
    </row>
    <row r="506" spans="1:14" ht="15" customHeight="1">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7" t="s">
        <v>753</v>
      </c>
      <c r="H506" s="1" t="s">
        <v>809</v>
      </c>
      <c r="K506" s="1" t="s">
        <v>19</v>
      </c>
      <c r="L506" s="8" t="s">
        <v>812</v>
      </c>
      <c r="M506" s="5">
        <v>2053</v>
      </c>
      <c r="N506" s="1" t="str">
        <f>+Tabla15[[#This Row],[NOMBRE DE LA CAUSA 2017]]</f>
        <v>MUERTE DE CIVIL CON AERONAVE OFICIAL</v>
      </c>
    </row>
    <row r="507" spans="1:14" ht="15" customHeight="1">
      <c r="A507" s="1">
        <f>+Tabla15[[#This Row],[1]]</f>
        <v>505</v>
      </c>
      <c r="B507" s="7" t="s">
        <v>58</v>
      </c>
      <c r="C507" s="1">
        <v>1</v>
      </c>
      <c r="D507" s="1">
        <f>+IF(Tabla15[[#This Row],[NOMBRE DE LA CAUSA 2018]]=0,0,1)</f>
        <v>1</v>
      </c>
      <c r="E507" s="1">
        <f>+E506+Tabla15[[#This Row],[NOMBRE DE LA CAUSA 2019]]</f>
        <v>505</v>
      </c>
      <c r="F507" s="1">
        <f>+Tabla15[[#This Row],[0]]*Tabla15[[#This Row],[NOMBRE DE LA CAUSA 2019]]</f>
        <v>505</v>
      </c>
      <c r="G507" s="7" t="s">
        <v>17</v>
      </c>
      <c r="H507" s="7"/>
      <c r="I507" s="7"/>
      <c r="J507" s="7" t="s">
        <v>18</v>
      </c>
      <c r="K507" s="7" t="s">
        <v>19</v>
      </c>
      <c r="L507" s="8" t="s">
        <v>59</v>
      </c>
      <c r="M507" s="5">
        <v>88</v>
      </c>
      <c r="N507" s="1" t="str">
        <f>+Tabla15[[#This Row],[NOMBRE DE LA CAUSA 2017]]</f>
        <v>MUERTE DE CIVIL CON ARMA DE DOTACION OFICIAL</v>
      </c>
    </row>
    <row r="508" spans="1:14" ht="15" customHeight="1">
      <c r="A508" s="1">
        <f>+Tabla15[[#This Row],[1]]</f>
        <v>506</v>
      </c>
      <c r="B508" s="7" t="s">
        <v>818</v>
      </c>
      <c r="C508" s="1">
        <v>1</v>
      </c>
      <c r="D508" s="1">
        <f>+IF(Tabla15[[#This Row],[NOMBRE DE LA CAUSA 2018]]=0,0,1)</f>
        <v>1</v>
      </c>
      <c r="E508" s="1">
        <f>+E507+Tabla15[[#This Row],[NOMBRE DE LA CAUSA 2019]]</f>
        <v>506</v>
      </c>
      <c r="F508" s="1">
        <f>+Tabla15[[#This Row],[0]]*Tabla15[[#This Row],[NOMBRE DE LA CAUSA 2019]]</f>
        <v>506</v>
      </c>
      <c r="G508" s="7" t="s">
        <v>753</v>
      </c>
      <c r="H508" s="7" t="s">
        <v>816</v>
      </c>
      <c r="I508" s="7"/>
      <c r="J508" s="7"/>
      <c r="K508" s="7" t="s">
        <v>19</v>
      </c>
      <c r="L508" s="8" t="s">
        <v>819</v>
      </c>
      <c r="M508" s="5">
        <v>2056</v>
      </c>
      <c r="N508" s="1" t="str">
        <f>+Tabla15[[#This Row],[NOMBRE DE LA CAUSA 2017]]</f>
        <v>MUERTE DE CIVIL CON NAVE OFICIAL</v>
      </c>
    </row>
    <row r="509" spans="1:14" ht="15" customHeight="1">
      <c r="A509" s="1">
        <f>+Tabla15[[#This Row],[1]]</f>
        <v>507</v>
      </c>
      <c r="B509" s="7" t="s">
        <v>503</v>
      </c>
      <c r="C509" s="1">
        <v>1</v>
      </c>
      <c r="D509" s="1">
        <f>+IF(Tabla15[[#This Row],[NOMBRE DE LA CAUSA 2018]]=0,0,1)</f>
        <v>1</v>
      </c>
      <c r="E509" s="1">
        <f>+E508+Tabla15[[#This Row],[NOMBRE DE LA CAUSA 2019]]</f>
        <v>507</v>
      </c>
      <c r="F509" s="1">
        <f>+Tabla15[[#This Row],[0]]*Tabla15[[#This Row],[NOMBRE DE LA CAUSA 2019]]</f>
        <v>507</v>
      </c>
      <c r="G509" s="7" t="s">
        <v>17</v>
      </c>
      <c r="H509" s="7"/>
      <c r="I509" s="7"/>
      <c r="J509" s="7" t="s">
        <v>18</v>
      </c>
      <c r="K509" s="7" t="s">
        <v>19</v>
      </c>
      <c r="L509" s="1" t="s">
        <v>504</v>
      </c>
      <c r="M509" s="5">
        <v>850</v>
      </c>
      <c r="N509" s="1" t="str">
        <f>+Tabla15[[#This Row],[NOMBRE DE LA CAUSA 2017]]</f>
        <v>MUERTE DE CIVIL CON VEHICULO OFICIAL</v>
      </c>
    </row>
    <row r="510" spans="1:14" ht="15" customHeight="1">
      <c r="A510" s="1">
        <f>+Tabla15[[#This Row],[1]]</f>
        <v>508</v>
      </c>
      <c r="B510" s="7" t="s">
        <v>895</v>
      </c>
      <c r="C510" s="1">
        <v>1</v>
      </c>
      <c r="D510" s="1">
        <f>+IF(Tabla15[[#This Row],[NOMBRE DE LA CAUSA 2018]]=0,0,1)</f>
        <v>1</v>
      </c>
      <c r="E510" s="1">
        <f>+E509+Tabla15[[#This Row],[NOMBRE DE LA CAUSA 2019]]</f>
        <v>508</v>
      </c>
      <c r="F510" s="1">
        <f>+Tabla15[[#This Row],[0]]*Tabla15[[#This Row],[NOMBRE DE LA CAUSA 2019]]</f>
        <v>508</v>
      </c>
      <c r="G510" s="7" t="s">
        <v>753</v>
      </c>
      <c r="H510" s="7" t="s">
        <v>888</v>
      </c>
      <c r="I510" s="7"/>
      <c r="J510" s="7"/>
      <c r="K510" s="7" t="s">
        <v>19</v>
      </c>
      <c r="L510" s="1" t="s">
        <v>896</v>
      </c>
      <c r="M510" s="5">
        <v>2090</v>
      </c>
      <c r="N510" s="1" t="str">
        <f>+Tabla15[[#This Row],[NOMBRE DE LA CAUSA 2017]]</f>
        <v>MUERTE DE CIVIL EN COMBATE O ENFRENTAMIENTO</v>
      </c>
    </row>
    <row r="511" spans="1:14" ht="15" customHeight="1">
      <c r="A511" s="1">
        <f>+Tabla15[[#This Row],[1]]</f>
        <v>509</v>
      </c>
      <c r="B511" s="7" t="s">
        <v>901</v>
      </c>
      <c r="C511" s="1">
        <v>1</v>
      </c>
      <c r="D511" s="1">
        <f>+IF(Tabla15[[#This Row],[NOMBRE DE LA CAUSA 2018]]=0,0,1)</f>
        <v>1</v>
      </c>
      <c r="E511" s="1">
        <f>+E510+Tabla15[[#This Row],[NOMBRE DE LA CAUSA 2019]]</f>
        <v>509</v>
      </c>
      <c r="F511" s="1">
        <f>+Tabla15[[#This Row],[0]]*Tabla15[[#This Row],[NOMBRE DE LA CAUSA 2019]]</f>
        <v>509</v>
      </c>
      <c r="G511" s="7" t="s">
        <v>753</v>
      </c>
      <c r="H511" s="1" t="s">
        <v>888</v>
      </c>
      <c r="I511" s="7"/>
      <c r="J511" s="7"/>
      <c r="K511" s="7" t="s">
        <v>19</v>
      </c>
      <c r="L511" s="1" t="s">
        <v>902</v>
      </c>
      <c r="M511" s="5">
        <v>2093</v>
      </c>
      <c r="N511" s="1" t="str">
        <f>+Tabla15[[#This Row],[NOMBRE DE LA CAUSA 2017]]</f>
        <v>MUERTE DE CIVIL EN ENFRENTAMIENTO ENTRE TROPAS</v>
      </c>
    </row>
    <row r="512" spans="1:14" ht="15" customHeight="1">
      <c r="A512" s="1">
        <f>+Tabla15[[#This Row],[1]]</f>
        <v>510</v>
      </c>
      <c r="B512" s="7" t="s">
        <v>887</v>
      </c>
      <c r="C512" s="1">
        <v>1</v>
      </c>
      <c r="D512" s="1">
        <f>+IF(Tabla15[[#This Row],[NOMBRE DE LA CAUSA 2018]]=0,0,1)</f>
        <v>1</v>
      </c>
      <c r="E512" s="1">
        <f>+E511+Tabla15[[#This Row],[NOMBRE DE LA CAUSA 2019]]</f>
        <v>510</v>
      </c>
      <c r="F512" s="1">
        <f>+Tabla15[[#This Row],[0]]*Tabla15[[#This Row],[NOMBRE DE LA CAUSA 2019]]</f>
        <v>510</v>
      </c>
      <c r="G512" s="7" t="s">
        <v>753</v>
      </c>
      <c r="H512" s="1" t="s">
        <v>888</v>
      </c>
      <c r="I512" s="7"/>
      <c r="J512" s="7"/>
      <c r="K512" s="7" t="s">
        <v>19</v>
      </c>
      <c r="L512" s="1" t="s">
        <v>889</v>
      </c>
      <c r="M512" s="5">
        <v>2087</v>
      </c>
      <c r="N512" s="1" t="str">
        <f>+Tabla15[[#This Row],[NOMBRE DE LA CAUSA 2017]]</f>
        <v>MUERTE DE CIVIL EN OPERATIVO MILITAR</v>
      </c>
    </row>
    <row r="513" spans="1:14" ht="15" customHeight="1">
      <c r="A513" s="1">
        <f>+Tabla15[[#This Row],[1]]</f>
        <v>511</v>
      </c>
      <c r="B513" s="7" t="s">
        <v>60</v>
      </c>
      <c r="C513" s="1">
        <v>1</v>
      </c>
      <c r="D513" s="1">
        <f>+IF(Tabla15[[#This Row],[NOMBRE DE LA CAUSA 2018]]=0,0,1)</f>
        <v>1</v>
      </c>
      <c r="E513" s="1">
        <f>+E512+Tabla15[[#This Row],[NOMBRE DE LA CAUSA 2019]]</f>
        <v>511</v>
      </c>
      <c r="F513" s="1">
        <f>+Tabla15[[#This Row],[0]]*Tabla15[[#This Row],[NOMBRE DE LA CAUSA 2019]]</f>
        <v>511</v>
      </c>
      <c r="G513" s="7" t="s">
        <v>17</v>
      </c>
      <c r="I513" s="7"/>
      <c r="J513" s="7" t="s">
        <v>18</v>
      </c>
      <c r="K513" s="7" t="s">
        <v>19</v>
      </c>
      <c r="L513" s="1" t="s">
        <v>61</v>
      </c>
      <c r="M513" s="5">
        <v>104</v>
      </c>
      <c r="N513" s="1" t="str">
        <f>+Tabla15[[#This Row],[NOMBRE DE LA CAUSA 2017]]</f>
        <v>MUERTE DE CIVIL EN PROCEDIMIENTO DE POLICIA</v>
      </c>
    </row>
    <row r="514" spans="1:14" ht="15" customHeight="1">
      <c r="A514" s="1">
        <f>+Tabla15[[#This Row],[1]]</f>
        <v>512</v>
      </c>
      <c r="B514" s="7" t="s">
        <v>1009</v>
      </c>
      <c r="C514" s="1">
        <v>1</v>
      </c>
      <c r="D514" s="1">
        <f>+IF(Tabla15[[#This Row],[NOMBRE DE LA CAUSA 2018]]=0,0,1)</f>
        <v>1</v>
      </c>
      <c r="E514" s="1">
        <f>+E513+Tabla15[[#This Row],[NOMBRE DE LA CAUSA 2019]]</f>
        <v>512</v>
      </c>
      <c r="F514" s="1">
        <f>+Tabla15[[#This Row],[0]]*Tabla15[[#This Row],[NOMBRE DE LA CAUSA 2019]]</f>
        <v>512</v>
      </c>
      <c r="G514" s="7" t="s">
        <v>753</v>
      </c>
      <c r="H514" s="1" t="s">
        <v>1007</v>
      </c>
      <c r="I514" s="7"/>
      <c r="J514" s="7"/>
      <c r="K514" s="7" t="s">
        <v>19</v>
      </c>
      <c r="L514" s="1" t="s">
        <v>1010</v>
      </c>
      <c r="M514" s="5">
        <v>2141</v>
      </c>
      <c r="N514" s="1" t="str">
        <f>+Tabla15[[#This Row],[NOMBRE DE LA CAUSA 2017]]</f>
        <v>MUERTE DE CIVIL POR ACTO TERRORISTA CONTRA INSTALACIONES, PERSONAJES O ELEMENTOS REPRESENTATIVOS DEL ESTADO</v>
      </c>
    </row>
    <row r="515" spans="1:14" ht="15" customHeight="1">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7" t="s">
        <v>753</v>
      </c>
      <c r="H515" s="1" t="s">
        <v>1014</v>
      </c>
      <c r="K515" s="1" t="s">
        <v>19</v>
      </c>
      <c r="L515" s="1" t="s">
        <v>1017</v>
      </c>
      <c r="M515" s="5">
        <v>2144</v>
      </c>
      <c r="N515" s="1" t="str">
        <f>+Tabla15[[#This Row],[NOMBRE DE LA CAUSA 2017]]</f>
        <v>MUERTE DE CIVIL POR ACTO TERRORISTA CONTRA POBLACION CIVIL</v>
      </c>
    </row>
    <row r="516" spans="1:14" ht="15" customHeight="1">
      <c r="A516" s="1">
        <f>+Tabla15[[#This Row],[1]]</f>
        <v>514</v>
      </c>
      <c r="B516" s="7" t="s">
        <v>62</v>
      </c>
      <c r="C516" s="1">
        <v>1</v>
      </c>
      <c r="D516" s="1">
        <f>+IF(Tabla15[[#This Row],[NOMBRE DE LA CAUSA 2018]]=0,0,1)</f>
        <v>1</v>
      </c>
      <c r="E516" s="1">
        <f>+E515+Tabla15[[#This Row],[NOMBRE DE LA CAUSA 2019]]</f>
        <v>514</v>
      </c>
      <c r="F516" s="1">
        <f>+Tabla15[[#This Row],[0]]*Tabla15[[#This Row],[NOMBRE DE LA CAUSA 2019]]</f>
        <v>514</v>
      </c>
      <c r="G516" s="7" t="s">
        <v>17</v>
      </c>
      <c r="I516" s="7"/>
      <c r="J516" s="7" t="s">
        <v>18</v>
      </c>
      <c r="K516" s="7" t="s">
        <v>19</v>
      </c>
      <c r="L516" s="1" t="s">
        <v>63</v>
      </c>
      <c r="M516" s="5">
        <v>105</v>
      </c>
      <c r="N516" s="1" t="str">
        <f>+Tabla15[[#This Row],[NOMBRE DE LA CAUSA 2017]]</f>
        <v>MUERTE DE CIVIL POR EXPLOSION DE MINA ANTIPERSONAL</v>
      </c>
    </row>
    <row r="517" spans="1:14" ht="15" customHeight="1">
      <c r="A517" s="1">
        <f>+Tabla15[[#This Row],[1]]</f>
        <v>515</v>
      </c>
      <c r="B517" s="7" t="s">
        <v>204</v>
      </c>
      <c r="C517" s="1">
        <v>1</v>
      </c>
      <c r="D517" s="1">
        <f>+IF(Tabla15[[#This Row],[NOMBRE DE LA CAUSA 2018]]=0,0,1)</f>
        <v>1</v>
      </c>
      <c r="E517" s="1">
        <f>+E516+Tabla15[[#This Row],[NOMBRE DE LA CAUSA 2019]]</f>
        <v>515</v>
      </c>
      <c r="F517" s="1">
        <f>+Tabla15[[#This Row],[0]]*Tabla15[[#This Row],[NOMBRE DE LA CAUSA 2019]]</f>
        <v>515</v>
      </c>
      <c r="G517" s="7" t="s">
        <v>17</v>
      </c>
      <c r="I517" s="7"/>
      <c r="J517" s="7" t="s">
        <v>18</v>
      </c>
      <c r="K517" s="7" t="s">
        <v>19</v>
      </c>
      <c r="L517" s="1" t="s">
        <v>205</v>
      </c>
      <c r="M517" s="5">
        <v>332</v>
      </c>
      <c r="N517" s="1" t="str">
        <f>+Tabla15[[#This Row],[NOMBRE DE LA CAUSA 2017]]</f>
        <v>MUERTE DE CIVIL POR GRUPO ARMADO ILEGAL</v>
      </c>
    </row>
    <row r="518" spans="1:14" ht="15" customHeight="1">
      <c r="A518" s="1">
        <f>+Tabla15[[#This Row],[1]]</f>
        <v>516</v>
      </c>
      <c r="B518" s="7" t="s">
        <v>428</v>
      </c>
      <c r="C518" s="1">
        <v>1</v>
      </c>
      <c r="D518" s="1">
        <f>+IF(Tabla15[[#This Row],[NOMBRE DE LA CAUSA 2018]]=0,0,1)</f>
        <v>1</v>
      </c>
      <c r="E518" s="1">
        <f>+E517+Tabla15[[#This Row],[NOMBRE DE LA CAUSA 2019]]</f>
        <v>516</v>
      </c>
      <c r="F518" s="1">
        <f>+Tabla15[[#This Row],[0]]*Tabla15[[#This Row],[NOMBRE DE LA CAUSA 2019]]</f>
        <v>516</v>
      </c>
      <c r="G518" s="7" t="s">
        <v>17</v>
      </c>
      <c r="I518" s="7"/>
      <c r="J518" s="7" t="s">
        <v>18</v>
      </c>
      <c r="K518" s="7" t="s">
        <v>19</v>
      </c>
      <c r="L518" s="1" t="s">
        <v>429</v>
      </c>
      <c r="M518" s="5">
        <v>801</v>
      </c>
      <c r="N518" s="1" t="str">
        <f>+Tabla15[[#This Row],[NOMBRE DE LA CAUSA 2017]]</f>
        <v>MUERTE DE CONSCRIPTO CON AERONAVE OFICIAL</v>
      </c>
    </row>
    <row r="519" spans="1:14" ht="15" customHeight="1">
      <c r="A519" s="1">
        <f>+Tabla15[[#This Row],[1]]</f>
        <v>517</v>
      </c>
      <c r="B519" s="7" t="s">
        <v>194</v>
      </c>
      <c r="C519" s="1">
        <v>1</v>
      </c>
      <c r="D519" s="1">
        <f>+IF(Tabla15[[#This Row],[NOMBRE DE LA CAUSA 2018]]=0,0,1)</f>
        <v>1</v>
      </c>
      <c r="E519" s="1">
        <f>+E518+Tabla15[[#This Row],[NOMBRE DE LA CAUSA 2019]]</f>
        <v>517</v>
      </c>
      <c r="F519" s="1">
        <f>+Tabla15[[#This Row],[0]]*Tabla15[[#This Row],[NOMBRE DE LA CAUSA 2019]]</f>
        <v>517</v>
      </c>
      <c r="G519" s="7" t="s">
        <v>17</v>
      </c>
      <c r="I519" s="7"/>
      <c r="J519" s="7" t="s">
        <v>18</v>
      </c>
      <c r="K519" s="7" t="s">
        <v>19</v>
      </c>
      <c r="L519" s="1" t="s">
        <v>195</v>
      </c>
      <c r="M519" s="5">
        <v>317</v>
      </c>
      <c r="N519" s="1" t="str">
        <f>+Tabla15[[#This Row],[NOMBRE DE LA CAUSA 2017]]</f>
        <v>MUERTE DE CONSCRIPTO CON ARMA DE DOTACION OFICIAL</v>
      </c>
    </row>
    <row r="520" spans="1:14" ht="15" customHeight="1">
      <c r="A520" s="1">
        <f>+Tabla15[[#This Row],[1]]</f>
        <v>518</v>
      </c>
      <c r="B520" s="7" t="s">
        <v>430</v>
      </c>
      <c r="C520" s="1">
        <v>1</v>
      </c>
      <c r="D520" s="1">
        <f>+IF(Tabla15[[#This Row],[NOMBRE DE LA CAUSA 2018]]=0,0,1)</f>
        <v>1</v>
      </c>
      <c r="E520" s="1">
        <f>+E519+Tabla15[[#This Row],[NOMBRE DE LA CAUSA 2019]]</f>
        <v>518</v>
      </c>
      <c r="F520" s="1">
        <f>+Tabla15[[#This Row],[0]]*Tabla15[[#This Row],[NOMBRE DE LA CAUSA 2019]]</f>
        <v>518</v>
      </c>
      <c r="G520" s="7" t="s">
        <v>17</v>
      </c>
      <c r="I520" s="7"/>
      <c r="J520" s="7" t="s">
        <v>18</v>
      </c>
      <c r="K520" s="7" t="s">
        <v>19</v>
      </c>
      <c r="L520" s="8" t="s">
        <v>431</v>
      </c>
      <c r="M520" s="5">
        <v>802</v>
      </c>
      <c r="N520" s="1" t="str">
        <f>+Tabla15[[#This Row],[NOMBRE DE LA CAUSA 2017]]</f>
        <v>MUERTE DE CONSCRIPTO CON NAVE OFICIAL</v>
      </c>
    </row>
    <row r="521" spans="1:14" ht="15" customHeight="1">
      <c r="A521" s="1">
        <f>+Tabla15[[#This Row],[1]]</f>
        <v>519</v>
      </c>
      <c r="B521" s="7" t="s">
        <v>424</v>
      </c>
      <c r="C521" s="1">
        <v>1</v>
      </c>
      <c r="D521" s="1">
        <f>+IF(Tabla15[[#This Row],[NOMBRE DE LA CAUSA 2018]]=0,0,1)</f>
        <v>1</v>
      </c>
      <c r="E521" s="1">
        <f>+E520+Tabla15[[#This Row],[NOMBRE DE LA CAUSA 2019]]</f>
        <v>519</v>
      </c>
      <c r="F521" s="1">
        <f>+Tabla15[[#This Row],[0]]*Tabla15[[#This Row],[NOMBRE DE LA CAUSA 2019]]</f>
        <v>519</v>
      </c>
      <c r="G521" s="7" t="s">
        <v>17</v>
      </c>
      <c r="I521" s="7"/>
      <c r="J521" s="7" t="s">
        <v>18</v>
      </c>
      <c r="K521" s="7" t="s">
        <v>19</v>
      </c>
      <c r="L521" s="8" t="s">
        <v>425</v>
      </c>
      <c r="M521" s="5">
        <v>799</v>
      </c>
      <c r="N521" s="1" t="str">
        <f>+Tabla15[[#This Row],[NOMBRE DE LA CAUSA 2017]]</f>
        <v>MUERTE DE CONSCRIPTO CON VEHICULO OFICIAL</v>
      </c>
    </row>
    <row r="522" spans="1:14" ht="15" customHeight="1">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7" t="s">
        <v>746</v>
      </c>
      <c r="K522" s="1" t="s">
        <v>19</v>
      </c>
      <c r="L522" s="8" t="s">
        <v>832</v>
      </c>
      <c r="M522" s="5">
        <v>2062</v>
      </c>
      <c r="N522" s="1" t="str">
        <f>+Tabla15[[#This Row],[NOMBRE DE LA CAUSA 2017]]</f>
        <v>MUERTE DE CONSCRIPTO DERIVADA DE LA PRESTACION DEL SERVICIO DE SALUD</v>
      </c>
    </row>
    <row r="523" spans="1:14" ht="15" customHeight="1">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7" t="s">
        <v>753</v>
      </c>
      <c r="H523" s="1" t="s">
        <v>837</v>
      </c>
      <c r="I523" s="7"/>
      <c r="J523" s="7"/>
      <c r="K523" s="7" t="s">
        <v>19</v>
      </c>
      <c r="L523" s="8" t="s">
        <v>842</v>
      </c>
      <c r="M523" s="5">
        <v>2066</v>
      </c>
      <c r="N523" s="1" t="str">
        <f>+Tabla15[[#This Row],[NOMBRE DE LA CAUSA 2017]]</f>
        <v>MUERTE DE CONSCRIPTO EN COMBATE O ENFRENTAMIENTO</v>
      </c>
    </row>
    <row r="524" spans="1:14" ht="15" customHeight="1">
      <c r="A524" s="1">
        <f>+Tabla15[[#This Row],[1]]</f>
        <v>522</v>
      </c>
      <c r="B524" s="7" t="s">
        <v>848</v>
      </c>
      <c r="C524" s="1">
        <v>1</v>
      </c>
      <c r="D524" s="1">
        <f>+IF(Tabla15[[#This Row],[NOMBRE DE LA CAUSA 2018]]=0,0,1)</f>
        <v>1</v>
      </c>
      <c r="E524" s="1">
        <f>+E523+Tabla15[[#This Row],[NOMBRE DE LA CAUSA 2019]]</f>
        <v>522</v>
      </c>
      <c r="F524" s="1">
        <f>+Tabla15[[#This Row],[0]]*Tabla15[[#This Row],[NOMBRE DE LA CAUSA 2019]]</f>
        <v>522</v>
      </c>
      <c r="G524" s="7" t="s">
        <v>753</v>
      </c>
      <c r="H524" s="1" t="s">
        <v>837</v>
      </c>
      <c r="I524" s="7"/>
      <c r="J524" s="7"/>
      <c r="K524" s="7" t="s">
        <v>19</v>
      </c>
      <c r="L524" s="8" t="s">
        <v>849</v>
      </c>
      <c r="M524" s="5">
        <v>2070</v>
      </c>
      <c r="N524" s="1" t="str">
        <f>+Tabla15[[#This Row],[NOMBRE DE LA CAUSA 2017]]</f>
        <v>MUERTE DE CONSCRIPTO EN ENFRENTAMIENTO ENTRE TROPAS</v>
      </c>
    </row>
    <row r="525" spans="1:14" ht="15" customHeight="1">
      <c r="A525" s="1">
        <f>+Tabla15[[#This Row],[1]]</f>
        <v>523</v>
      </c>
      <c r="B525" s="7" t="s">
        <v>376</v>
      </c>
      <c r="C525" s="1">
        <v>1</v>
      </c>
      <c r="D525" s="1">
        <f>+IF(Tabla15[[#This Row],[NOMBRE DE LA CAUSA 2018]]=0,0,1)</f>
        <v>1</v>
      </c>
      <c r="E525" s="1">
        <f>+E524+Tabla15[[#This Row],[NOMBRE DE LA CAUSA 2019]]</f>
        <v>523</v>
      </c>
      <c r="F525" s="1">
        <f>+Tabla15[[#This Row],[0]]*Tabla15[[#This Row],[NOMBRE DE LA CAUSA 2019]]</f>
        <v>523</v>
      </c>
      <c r="G525" s="7" t="s">
        <v>17</v>
      </c>
      <c r="I525" s="7"/>
      <c r="J525" s="7" t="s">
        <v>18</v>
      </c>
      <c r="K525" s="7" t="s">
        <v>19</v>
      </c>
      <c r="L525" s="8" t="s">
        <v>377</v>
      </c>
      <c r="M525" s="5">
        <v>740</v>
      </c>
      <c r="N525" s="1" t="str">
        <f>+Tabla15[[#This Row],[NOMBRE DE LA CAUSA 2017]]</f>
        <v>MUERTE DE CONSCRIPTO EN INSTRUCCION</v>
      </c>
    </row>
    <row r="526" spans="1:14" ht="15" customHeight="1">
      <c r="A526" s="1">
        <f>+Tabla15[[#This Row],[1]]</f>
        <v>524</v>
      </c>
      <c r="B526" s="7" t="s">
        <v>836</v>
      </c>
      <c r="C526" s="1">
        <v>1</v>
      </c>
      <c r="D526" s="1">
        <f>+IF(Tabla15[[#This Row],[NOMBRE DE LA CAUSA 2018]]=0,0,1)</f>
        <v>1</v>
      </c>
      <c r="E526" s="1">
        <f>+E525+Tabla15[[#This Row],[NOMBRE DE LA CAUSA 2019]]</f>
        <v>524</v>
      </c>
      <c r="F526" s="1">
        <f>+Tabla15[[#This Row],[0]]*Tabla15[[#This Row],[NOMBRE DE LA CAUSA 2019]]</f>
        <v>524</v>
      </c>
      <c r="G526" s="7" t="s">
        <v>753</v>
      </c>
      <c r="H526" s="1" t="s">
        <v>837</v>
      </c>
      <c r="I526" s="7"/>
      <c r="J526" s="7"/>
      <c r="K526" s="7" t="s">
        <v>19</v>
      </c>
      <c r="L526" s="8" t="s">
        <v>838</v>
      </c>
      <c r="M526" s="5">
        <v>2064</v>
      </c>
      <c r="N526" s="1" t="str">
        <f>+Tabla15[[#This Row],[NOMBRE DE LA CAUSA 2017]]</f>
        <v>MUERTE DE CONSCRIPTO EN OPERATIVO MILITAR</v>
      </c>
    </row>
    <row r="527" spans="1:14" ht="15" customHeight="1">
      <c r="A527" s="1">
        <f>+Tabla15[[#This Row],[1]]</f>
        <v>525</v>
      </c>
      <c r="B527" s="7" t="s">
        <v>847</v>
      </c>
      <c r="C527" s="1">
        <v>1</v>
      </c>
      <c r="D527" s="1">
        <f>+IF(Tabla15[[#This Row],[NOMBRE DE LA CAUSA 2018]]=0,0,1)</f>
        <v>1</v>
      </c>
      <c r="E527" s="1">
        <f>+E526+Tabla15[[#This Row],[NOMBRE DE LA CAUSA 2019]]</f>
        <v>525</v>
      </c>
      <c r="F527" s="1">
        <f>+Tabla15[[#This Row],[0]]*Tabla15[[#This Row],[NOMBRE DE LA CAUSA 2019]]</f>
        <v>525</v>
      </c>
      <c r="G527" s="7" t="s">
        <v>753</v>
      </c>
      <c r="H527" s="1" t="s">
        <v>837</v>
      </c>
      <c r="I527" s="7"/>
      <c r="J527" s="7"/>
      <c r="K527" s="7" t="s">
        <v>19</v>
      </c>
      <c r="L527" s="8" t="s">
        <v>846</v>
      </c>
      <c r="M527" s="5">
        <v>2069</v>
      </c>
      <c r="N527" s="1" t="str">
        <f>+Tabla15[[#This Row],[NOMBRE DE LA CAUSA 2017]]</f>
        <v>MUERTE DE CONSCRIPTO EN PROCEDIMIENTO DE POLICIA</v>
      </c>
    </row>
    <row r="528" spans="1:14" ht="15" customHeight="1">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7" t="s">
        <v>17</v>
      </c>
      <c r="J528" s="1" t="s">
        <v>18</v>
      </c>
      <c r="K528" s="1" t="s">
        <v>19</v>
      </c>
      <c r="L528" s="1" t="s">
        <v>385</v>
      </c>
      <c r="M528" s="5">
        <v>748</v>
      </c>
      <c r="N528" s="1" t="str">
        <f>+Tabla15[[#This Row],[NOMBRE DE LA CAUSA 2017]]</f>
        <v>MUERTE DE CONSCRIPTO POR ACTO TERRORISTA</v>
      </c>
    </row>
    <row r="529" spans="1:14" ht="15" customHeight="1">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7" t="s">
        <v>746</v>
      </c>
      <c r="K529" s="1" t="s">
        <v>19</v>
      </c>
      <c r="L529" s="1" t="s">
        <v>1124</v>
      </c>
      <c r="M529" s="5">
        <v>2192</v>
      </c>
      <c r="N529" s="1" t="str">
        <f>+Tabla15[[#This Row],[NOMBRE DE LA CAUSA 2017]]</f>
        <v>MUERTE DE CONSCRIPTO POR DESCONOCIDOS</v>
      </c>
    </row>
    <row r="530" spans="1:14" ht="15" customHeight="1">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7" t="s">
        <v>17</v>
      </c>
      <c r="H530" s="7"/>
      <c r="I530" s="7"/>
      <c r="J530" s="7" t="s">
        <v>18</v>
      </c>
      <c r="K530" s="7" t="s">
        <v>19</v>
      </c>
      <c r="L530" s="1" t="s">
        <v>343</v>
      </c>
      <c r="M530" s="5">
        <v>551</v>
      </c>
      <c r="N530" s="1" t="str">
        <f>+Tabla15[[#This Row],[NOMBRE DE LA CAUSA 2017]]</f>
        <v>MUERTE DE CONSCRIPTO POR EXPLOSION DE MINA ANTIPERSONAL</v>
      </c>
    </row>
    <row r="531" spans="1:14" ht="15" customHeight="1">
      <c r="A531" s="1">
        <f>+Tabla15[[#This Row],[1]]</f>
        <v>529</v>
      </c>
      <c r="B531" s="7" t="s">
        <v>416</v>
      </c>
      <c r="C531" s="1">
        <v>1</v>
      </c>
      <c r="D531" s="1">
        <f>+IF(Tabla15[[#This Row],[NOMBRE DE LA CAUSA 2018]]=0,0,1)</f>
        <v>1</v>
      </c>
      <c r="E531" s="1">
        <f>+E530+Tabla15[[#This Row],[NOMBRE DE LA CAUSA 2019]]</f>
        <v>529</v>
      </c>
      <c r="F531" s="1">
        <f>+Tabla15[[#This Row],[0]]*Tabla15[[#This Row],[NOMBRE DE LA CAUSA 2019]]</f>
        <v>529</v>
      </c>
      <c r="G531" s="7" t="s">
        <v>17</v>
      </c>
      <c r="H531" s="7"/>
      <c r="I531" s="7"/>
      <c r="J531" s="7" t="s">
        <v>18</v>
      </c>
      <c r="K531" s="7" t="s">
        <v>19</v>
      </c>
      <c r="L531" s="8" t="s">
        <v>417</v>
      </c>
      <c r="M531" s="5">
        <v>795</v>
      </c>
      <c r="N531" s="1" t="str">
        <f>+Tabla15[[#This Row],[NOMBRE DE LA CAUSA 2017]]</f>
        <v>MUERTE DE MIEMBRO VOLUNTARIO DE LA FUERZA PUBLICA CON AERONAVE OFICIAL</v>
      </c>
    </row>
    <row r="532" spans="1:14" ht="15" customHeight="1">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7" t="s">
        <v>17</v>
      </c>
      <c r="J532" s="1" t="s">
        <v>18</v>
      </c>
      <c r="K532" s="1" t="s">
        <v>19</v>
      </c>
      <c r="L532" s="8" t="s">
        <v>203</v>
      </c>
      <c r="M532" s="5">
        <v>323</v>
      </c>
      <c r="N532" s="1" t="str">
        <f>+Tabla15[[#This Row],[NOMBRE DE LA CAUSA 2017]]</f>
        <v>MUERTE DE MIEMBRO VOLUNTARIO DE LA FUERZA PUBLICA CON ARMA DE DOTACION OFICIAL</v>
      </c>
    </row>
    <row r="533" spans="1:14" ht="15" customHeight="1">
      <c r="A533" s="1">
        <f>+Tabla15[[#This Row],[1]]</f>
        <v>531</v>
      </c>
      <c r="B533" s="7" t="s">
        <v>699</v>
      </c>
      <c r="C533" s="1">
        <v>1</v>
      </c>
      <c r="D533" s="1">
        <f>+IF(Tabla15[[#This Row],[NOMBRE DE LA CAUSA 2018]]=0,0,1)</f>
        <v>1</v>
      </c>
      <c r="E533" s="1">
        <f>+E532+Tabla15[[#This Row],[NOMBRE DE LA CAUSA 2019]]</f>
        <v>531</v>
      </c>
      <c r="F533" s="1">
        <f>+Tabla15[[#This Row],[0]]*Tabla15[[#This Row],[NOMBRE DE LA CAUSA 2019]]</f>
        <v>531</v>
      </c>
      <c r="G533" s="7" t="s">
        <v>17</v>
      </c>
      <c r="H533" s="7"/>
      <c r="I533" s="7"/>
      <c r="J533" s="7" t="s">
        <v>18</v>
      </c>
      <c r="K533" s="7" t="s">
        <v>19</v>
      </c>
      <c r="L533" s="8" t="s">
        <v>700</v>
      </c>
      <c r="M533" s="5">
        <v>1980</v>
      </c>
      <c r="N533" s="1" t="str">
        <f>+Tabla15[[#This Row],[NOMBRE DE LA CAUSA 2017]]</f>
        <v>MUERTE DE MIEMBRO VOLUNTARIO DE LA FUERZA PUBLICA CON ARMA DE USO PERSONAL</v>
      </c>
    </row>
    <row r="534" spans="1:14" ht="15" customHeight="1">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7" t="s">
        <v>17</v>
      </c>
      <c r="J534" s="1" t="s">
        <v>18</v>
      </c>
      <c r="K534" s="1" t="s">
        <v>19</v>
      </c>
      <c r="L534" s="1" t="s">
        <v>421</v>
      </c>
      <c r="M534" s="5">
        <v>797</v>
      </c>
      <c r="N534" s="1" t="str">
        <f>+Tabla15[[#This Row],[NOMBRE DE LA CAUSA 2017]]</f>
        <v>MUERTE DE MIEMBRO VOLUNTARIO DE LA FUERZA PUBLICA CON NAVE OFICIAL</v>
      </c>
    </row>
    <row r="535" spans="1:14" ht="15" customHeight="1">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7" t="s">
        <v>17</v>
      </c>
      <c r="J535" s="1" t="s">
        <v>18</v>
      </c>
      <c r="K535" s="1" t="s">
        <v>19</v>
      </c>
      <c r="L535" s="1" t="s">
        <v>413</v>
      </c>
      <c r="M535" s="5">
        <v>793</v>
      </c>
      <c r="N535" s="1" t="str">
        <f>+Tabla15[[#This Row],[NOMBRE DE LA CAUSA 2017]]</f>
        <v>MUERTE DE MIEMBRO VOLUNTARIO DE LA FUERZA PUBLICA CON VEHICULO OFICIAL</v>
      </c>
    </row>
    <row r="536" spans="1:14" ht="15" customHeight="1">
      <c r="A536" s="1">
        <f>+Tabla15[[#This Row],[1]]</f>
        <v>534</v>
      </c>
      <c r="B536" s="7" t="s">
        <v>860</v>
      </c>
      <c r="C536" s="1">
        <v>1</v>
      </c>
      <c r="D536" s="1">
        <f>+IF(Tabla15[[#This Row],[NOMBRE DE LA CAUSA 2018]]=0,0,1)</f>
        <v>1</v>
      </c>
      <c r="E536" s="1">
        <f>+E535+Tabla15[[#This Row],[NOMBRE DE LA CAUSA 2019]]</f>
        <v>534</v>
      </c>
      <c r="F536" s="1">
        <f>+Tabla15[[#This Row],[0]]*Tabla15[[#This Row],[NOMBRE DE LA CAUSA 2019]]</f>
        <v>534</v>
      </c>
      <c r="G536" s="7" t="s">
        <v>746</v>
      </c>
      <c r="I536" s="7"/>
      <c r="J536" s="7"/>
      <c r="K536" s="7" t="s">
        <v>19</v>
      </c>
      <c r="L536" s="1" t="s">
        <v>861</v>
      </c>
      <c r="M536" s="5">
        <v>2075</v>
      </c>
      <c r="N536" s="1" t="str">
        <f>+Tabla15[[#This Row],[NOMBRE DE LA CAUSA 2017]]</f>
        <v>MUERTE DE MIEMBRO VOLUNTARIO DE LA FUERZA PUBLICA DERIVADA DE LA PRESTACION DEL SERVICIO DE SALUD</v>
      </c>
    </row>
    <row r="537" spans="1:14" ht="15" customHeight="1">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7" t="s">
        <v>753</v>
      </c>
      <c r="H537" s="1" t="s">
        <v>866</v>
      </c>
      <c r="K537" s="1" t="s">
        <v>19</v>
      </c>
      <c r="L537" s="1" t="s">
        <v>871</v>
      </c>
      <c r="M537" s="5">
        <v>2079</v>
      </c>
      <c r="N537" s="1" t="str">
        <f>+Tabla15[[#This Row],[NOMBRE DE LA CAUSA 2017]]</f>
        <v>MUERTE DE MIEMBRO VOLUNTARIO DE LA FUERZA PUBLICA EN COMBATE O ENFRENTAMIENTO</v>
      </c>
    </row>
    <row r="538" spans="1:14" ht="15" customHeight="1">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7" t="s">
        <v>17</v>
      </c>
      <c r="J538" s="1" t="s">
        <v>18</v>
      </c>
      <c r="K538" s="1" t="s">
        <v>19</v>
      </c>
      <c r="L538" s="1" t="s">
        <v>694</v>
      </c>
      <c r="M538" s="5">
        <v>1977</v>
      </c>
      <c r="N538" s="1" t="str">
        <f>+Tabla15[[#This Row],[NOMBRE DE LA CAUSA 2017]]</f>
        <v>MUERTE DE MIEMBRO VOLUNTARIO DE LA FUERZA PUBLICA EN ENFRENTAMIENTO ENTRE TROPAS</v>
      </c>
    </row>
    <row r="539" spans="1:14" ht="15" customHeight="1">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7" t="s">
        <v>17</v>
      </c>
      <c r="J539" s="1" t="s">
        <v>18</v>
      </c>
      <c r="K539" s="1" t="s">
        <v>19</v>
      </c>
      <c r="L539" s="1" t="s">
        <v>277</v>
      </c>
      <c r="M539" s="5">
        <v>442</v>
      </c>
      <c r="N539" s="1" t="str">
        <f>+Tabla15[[#This Row],[NOMBRE DE LA CAUSA 2017]]</f>
        <v>MUERTE DE MIEMBRO VOLUNTARIO DE LA FUERZA PUBLICA EN INSTRUCCION</v>
      </c>
    </row>
    <row r="540" spans="1:14" ht="15" customHeight="1">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7" t="s">
        <v>753</v>
      </c>
      <c r="H540" s="1" t="s">
        <v>866</v>
      </c>
      <c r="K540" s="1" t="s">
        <v>19</v>
      </c>
      <c r="L540" s="1" t="s">
        <v>867</v>
      </c>
      <c r="M540" s="5">
        <v>2077</v>
      </c>
      <c r="N540" s="1" t="str">
        <f>+Tabla15[[#This Row],[NOMBRE DE LA CAUSA 2017]]</f>
        <v>MUERTE DE MIEMBRO VOLUNTARIO DE LA FUERZA PUBLICA EN OPERATIVO MILITAR</v>
      </c>
    </row>
    <row r="541" spans="1:14" ht="15" customHeight="1">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7" t="s">
        <v>753</v>
      </c>
      <c r="H541" s="1" t="s">
        <v>866</v>
      </c>
      <c r="K541" s="1" t="s">
        <v>19</v>
      </c>
      <c r="L541" s="1" t="s">
        <v>877</v>
      </c>
      <c r="M541" s="5">
        <v>2082</v>
      </c>
      <c r="N541" s="1" t="str">
        <f>+Tabla15[[#This Row],[NOMBRE DE LA CAUSA 2017]]</f>
        <v>MUERTE DE MIEMBRO VOLUNTARIO DE LA FUERZA PUBLICA EN PROCEDIMIENTO DE POLICIA</v>
      </c>
    </row>
    <row r="542" spans="1:14" ht="15" customHeight="1">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7" t="s">
        <v>17</v>
      </c>
      <c r="H542" s="7"/>
      <c r="I542" s="7"/>
      <c r="J542" s="7" t="s">
        <v>18</v>
      </c>
      <c r="K542" s="7" t="s">
        <v>19</v>
      </c>
      <c r="L542" s="1" t="s">
        <v>379</v>
      </c>
      <c r="M542" s="5">
        <v>745</v>
      </c>
      <c r="N542" s="1" t="str">
        <f>+Tabla15[[#This Row],[NOMBRE DE LA CAUSA 2017]]</f>
        <v>MUERTE DE MIEMBRO VOLUNTARIO DE LA FUERZA PUBLICA POR ACTO TERRORISTA</v>
      </c>
    </row>
    <row r="543" spans="1:14" ht="15" customHeight="1">
      <c r="A543" s="1">
        <f>+Tabla15[[#This Row],[1]]</f>
        <v>541</v>
      </c>
      <c r="B543" s="7" t="s">
        <v>220</v>
      </c>
      <c r="C543" s="1">
        <v>1</v>
      </c>
      <c r="D543" s="1">
        <f>+IF(Tabla15[[#This Row],[NOMBRE DE LA CAUSA 2018]]=0,0,1)</f>
        <v>1</v>
      </c>
      <c r="E543" s="1">
        <f>+E542+Tabla15[[#This Row],[NOMBRE DE LA CAUSA 2019]]</f>
        <v>541</v>
      </c>
      <c r="F543" s="1">
        <f>+Tabla15[[#This Row],[0]]*Tabla15[[#This Row],[NOMBRE DE LA CAUSA 2019]]</f>
        <v>541</v>
      </c>
      <c r="G543" s="7" t="s">
        <v>17</v>
      </c>
      <c r="H543" s="7"/>
      <c r="I543" s="7"/>
      <c r="J543" s="7" t="s">
        <v>18</v>
      </c>
      <c r="K543" s="7" t="s">
        <v>19</v>
      </c>
      <c r="L543" s="1" t="s">
        <v>221</v>
      </c>
      <c r="M543" s="5">
        <v>367</v>
      </c>
      <c r="N543" s="1" t="str">
        <f>+Tabla15[[#This Row],[NOMBRE DE LA CAUSA 2017]]</f>
        <v>MUERTE DE MIEMBRO VOLUNTARIO DE LA FUERZA PUBLICA POR DESCONOCIDOS</v>
      </c>
    </row>
    <row r="544" spans="1:14" ht="15" customHeight="1">
      <c r="A544" s="1">
        <f>+Tabla15[[#This Row],[1]]</f>
        <v>542</v>
      </c>
      <c r="B544" s="7" t="s">
        <v>346</v>
      </c>
      <c r="C544" s="1">
        <v>1</v>
      </c>
      <c r="D544" s="1">
        <f>+IF(Tabla15[[#This Row],[NOMBRE DE LA CAUSA 2018]]=0,0,1)</f>
        <v>1</v>
      </c>
      <c r="E544" s="1">
        <f>+E543+Tabla15[[#This Row],[NOMBRE DE LA CAUSA 2019]]</f>
        <v>542</v>
      </c>
      <c r="F544" s="1">
        <f>+Tabla15[[#This Row],[0]]*Tabla15[[#This Row],[NOMBRE DE LA CAUSA 2019]]</f>
        <v>542</v>
      </c>
      <c r="G544" s="7" t="s">
        <v>17</v>
      </c>
      <c r="H544" s="7"/>
      <c r="I544" s="7"/>
      <c r="J544" s="7" t="s">
        <v>18</v>
      </c>
      <c r="K544" s="7" t="s">
        <v>19</v>
      </c>
      <c r="L544" s="8" t="s">
        <v>347</v>
      </c>
      <c r="M544" s="5">
        <v>553</v>
      </c>
      <c r="N544" s="1" t="str">
        <f>+Tabla15[[#This Row],[NOMBRE DE LA CAUSA 2017]]</f>
        <v>MUERTE DE MIEMBRO VOLUNTARIO DE LA FUERZA PUBLICA POR EXPLOSION DE MINA ANTIPERSONAL</v>
      </c>
    </row>
    <row r="545" spans="1:14" ht="15" customHeight="1">
      <c r="A545" s="1">
        <f>+Tabla15[[#This Row],[1]]</f>
        <v>543</v>
      </c>
      <c r="B545" s="7" t="s">
        <v>388</v>
      </c>
      <c r="C545" s="1">
        <v>1</v>
      </c>
      <c r="D545" s="1">
        <f>+IF(Tabla15[[#This Row],[NOMBRE DE LA CAUSA 2018]]=0,0,1)</f>
        <v>1</v>
      </c>
      <c r="E545" s="1">
        <f>+E544+Tabla15[[#This Row],[NOMBRE DE LA CAUSA 2019]]</f>
        <v>543</v>
      </c>
      <c r="F545" s="1">
        <f>+Tabla15[[#This Row],[0]]*Tabla15[[#This Row],[NOMBRE DE LA CAUSA 2019]]</f>
        <v>543</v>
      </c>
      <c r="G545" s="7" t="s">
        <v>17</v>
      </c>
      <c r="H545" s="7"/>
      <c r="I545" s="7"/>
      <c r="J545" s="7" t="s">
        <v>18</v>
      </c>
      <c r="K545" s="7" t="s">
        <v>19</v>
      </c>
      <c r="L545" s="1" t="s">
        <v>389</v>
      </c>
      <c r="M545" s="5">
        <v>754</v>
      </c>
      <c r="N545" s="1" t="str">
        <f>+Tabla15[[#This Row],[NOMBRE DE LA CAUSA 2017]]</f>
        <v>MUERTE DE OPERADOR POR EJECUCION DE OBRA PUBLICA</v>
      </c>
    </row>
    <row r="546" spans="1:14" ht="15" customHeight="1">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7" t="s">
        <v>753</v>
      </c>
      <c r="H546" s="1" t="s">
        <v>1040</v>
      </c>
      <c r="K546" s="1" t="s">
        <v>19</v>
      </c>
      <c r="L546" s="1" t="s">
        <v>1047</v>
      </c>
      <c r="M546" s="5">
        <v>2157</v>
      </c>
      <c r="N546" s="1" t="str">
        <f>+Tabla15[[#This Row],[NOMBRE DE LA CAUSA 2017]]</f>
        <v>MUERTE DE PERSONAL DOCENTE O ADMINISTRATIVO EN ESTABLECIMIENTO EDUCATIVO</v>
      </c>
    </row>
    <row r="547" spans="1:14" ht="15" customHeight="1">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7" t="s">
        <v>753</v>
      </c>
      <c r="H547" s="1" t="s">
        <v>919</v>
      </c>
      <c r="K547" s="1" t="s">
        <v>19</v>
      </c>
      <c r="L547" s="13" t="s">
        <v>920</v>
      </c>
      <c r="M547" s="5">
        <v>2101</v>
      </c>
      <c r="N547" s="1" t="str">
        <f>+Tabla15[[#This Row],[NOMBRE DE LA CAUSA 2017]]</f>
        <v>MUERTE DE RECLUSO CAUSADA POR AGENTES DEL ESTADO</v>
      </c>
    </row>
    <row r="548" spans="1:14" ht="15" customHeight="1">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7" t="s">
        <v>753</v>
      </c>
      <c r="H548" s="7" t="s">
        <v>919</v>
      </c>
      <c r="I548" s="7"/>
      <c r="J548" s="7"/>
      <c r="K548" s="7" t="s">
        <v>19</v>
      </c>
      <c r="L548" s="8" t="s">
        <v>924</v>
      </c>
      <c r="M548" s="5">
        <v>2103</v>
      </c>
      <c r="N548" s="1" t="str">
        <f>+Tabla15[[#This Row],[NOMBRE DE LA CAUSA 2017]]</f>
        <v>MUERTE DE RECLUSO CAUSADA POR OTRO RECLUSO</v>
      </c>
    </row>
    <row r="549" spans="1:14" ht="15" customHeight="1">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7" t="s">
        <v>753</v>
      </c>
      <c r="H549" s="1" t="s">
        <v>919</v>
      </c>
      <c r="K549" s="1" t="s">
        <v>19</v>
      </c>
      <c r="L549" s="1" t="s">
        <v>922</v>
      </c>
      <c r="M549" s="5">
        <v>2102</v>
      </c>
      <c r="N549" s="1" t="str">
        <f>+Tabla15[[#This Row],[NOMBRE DE LA CAUSA 2017]]</f>
        <v>MUERTE DE RECLUSO CAUSADA POR TERCEROS</v>
      </c>
    </row>
    <row r="550" spans="1:14" ht="15" customHeight="1">
      <c r="A550" s="1">
        <f>+Tabla15[[#This Row],[1]]</f>
        <v>548</v>
      </c>
      <c r="B550" s="7" t="s">
        <v>929</v>
      </c>
      <c r="C550" s="1">
        <v>1</v>
      </c>
      <c r="D550" s="1">
        <f>+IF(Tabla15[[#This Row],[NOMBRE DE LA CAUSA 2018]]=0,0,1)</f>
        <v>1</v>
      </c>
      <c r="E550" s="1">
        <f>+E549+Tabla15[[#This Row],[NOMBRE DE LA CAUSA 2019]]</f>
        <v>548</v>
      </c>
      <c r="F550" s="1">
        <f>+Tabla15[[#This Row],[0]]*Tabla15[[#This Row],[NOMBRE DE LA CAUSA 2019]]</f>
        <v>548</v>
      </c>
      <c r="G550" s="7" t="s">
        <v>753</v>
      </c>
      <c r="H550" s="1" t="s">
        <v>919</v>
      </c>
      <c r="K550" s="1" t="s">
        <v>19</v>
      </c>
      <c r="L550" s="13" t="s">
        <v>930</v>
      </c>
      <c r="M550" s="5">
        <v>2106</v>
      </c>
      <c r="N550" s="1" t="str">
        <f>+Tabla15[[#This Row],[NOMBRE DE LA CAUSA 2017]]</f>
        <v>MUERTE DE RECLUSO DERIVADA DE LA PRESTACION DEL SERVICIO DE SALUD</v>
      </c>
    </row>
    <row r="551" spans="1:14" ht="15" customHeight="1">
      <c r="A551" s="1">
        <f>+Tabla15[[#This Row],[1]]</f>
        <v>549</v>
      </c>
      <c r="B551" s="7" t="s">
        <v>386</v>
      </c>
      <c r="C551" s="1">
        <v>1</v>
      </c>
      <c r="D551" s="1">
        <f>+IF(Tabla15[[#This Row],[NOMBRE DE LA CAUSA 2018]]=0,0,1)</f>
        <v>1</v>
      </c>
      <c r="E551" s="1">
        <f>+E550+Tabla15[[#This Row],[NOMBRE DE LA CAUSA 2019]]</f>
        <v>549</v>
      </c>
      <c r="F551" s="1">
        <f>+Tabla15[[#This Row],[0]]*Tabla15[[#This Row],[NOMBRE DE LA CAUSA 2019]]</f>
        <v>549</v>
      </c>
      <c r="G551" s="7" t="s">
        <v>17</v>
      </c>
      <c r="H551" s="7"/>
      <c r="I551" s="7"/>
      <c r="J551" s="7" t="s">
        <v>18</v>
      </c>
      <c r="K551" s="7" t="s">
        <v>19</v>
      </c>
      <c r="L551" s="8" t="s">
        <v>387</v>
      </c>
      <c r="M551" s="5">
        <v>753</v>
      </c>
      <c r="N551" s="1" t="str">
        <f>+Tabla15[[#This Row],[NOMBRE DE LA CAUSA 2017]]</f>
        <v>MUERTE DE TERCERO POR EJECUCION DE OBRA PUBLICA</v>
      </c>
    </row>
    <row r="552" spans="1:14" ht="15" customHeight="1">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7" t="s">
        <v>753</v>
      </c>
      <c r="H552" s="1" t="s">
        <v>973</v>
      </c>
      <c r="K552" s="1" t="s">
        <v>19</v>
      </c>
      <c r="L552" s="1" t="s">
        <v>976</v>
      </c>
      <c r="M552" s="5">
        <v>2126</v>
      </c>
      <c r="N552" s="1" t="str">
        <f>+Tabla15[[#This Row],[NOMBRE DE LA CAUSA 2017]]</f>
        <v>MUERTE EN ACCIDENTE AEREO</v>
      </c>
    </row>
    <row r="553" spans="1:14" ht="15" customHeight="1">
      <c r="A553" s="1">
        <f>+Tabla15[[#This Row],[1]]</f>
        <v>551</v>
      </c>
      <c r="B553" s="7" t="s">
        <v>982</v>
      </c>
      <c r="C553" s="1">
        <v>1</v>
      </c>
      <c r="D553" s="1">
        <f>+IF(Tabla15[[#This Row],[NOMBRE DE LA CAUSA 2018]]=0,0,1)</f>
        <v>1</v>
      </c>
      <c r="E553" s="1">
        <f>+E552+Tabla15[[#This Row],[NOMBRE DE LA CAUSA 2019]]</f>
        <v>551</v>
      </c>
      <c r="F553" s="1">
        <f>+Tabla15[[#This Row],[0]]*Tabla15[[#This Row],[NOMBRE DE LA CAUSA 2019]]</f>
        <v>551</v>
      </c>
      <c r="G553" s="7" t="s">
        <v>753</v>
      </c>
      <c r="H553" s="7" t="s">
        <v>980</v>
      </c>
      <c r="I553" s="7"/>
      <c r="J553" s="7"/>
      <c r="K553" s="7" t="s">
        <v>19</v>
      </c>
      <c r="L553" s="1" t="s">
        <v>983</v>
      </c>
      <c r="M553" s="5">
        <v>2129</v>
      </c>
      <c r="N553" s="1" t="str">
        <f>+Tabla15[[#This Row],[NOMBRE DE LA CAUSA 2017]]</f>
        <v>MUERTE EN ACCIDENTE FLUVIAL</v>
      </c>
    </row>
    <row r="554" spans="1:14" ht="15" customHeight="1">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7" t="s">
        <v>753</v>
      </c>
      <c r="H554" s="1" t="s">
        <v>980</v>
      </c>
      <c r="I554" s="7"/>
      <c r="K554" s="1" t="s">
        <v>19</v>
      </c>
      <c r="L554" s="1" t="s">
        <v>989</v>
      </c>
      <c r="M554" s="5">
        <v>2132</v>
      </c>
      <c r="N554" s="1" t="str">
        <f>+Tabla15[[#This Row],[NOMBRE DE LA CAUSA 2017]]</f>
        <v>MUERTE EN ACCIDENTE MARITIMO</v>
      </c>
    </row>
    <row r="555" spans="1:14" ht="15" customHeight="1">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7" t="s">
        <v>753</v>
      </c>
      <c r="H555" s="1" t="s">
        <v>1021</v>
      </c>
      <c r="I555" s="7"/>
      <c r="K555" s="1" t="s">
        <v>19</v>
      </c>
      <c r="L555" s="1" t="s">
        <v>1024</v>
      </c>
      <c r="M555" s="5">
        <v>2147</v>
      </c>
      <c r="N555" s="1" t="str">
        <f>+Tabla15[[#This Row],[NOMBRE DE LA CAUSA 2017]]</f>
        <v>MUERTE EN MANIFESTACION PUBLICA</v>
      </c>
    </row>
    <row r="556" spans="1:14" ht="15" customHeight="1">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7" t="s">
        <v>753</v>
      </c>
      <c r="H556" s="7" t="s">
        <v>1113</v>
      </c>
      <c r="I556" s="7"/>
      <c r="J556" s="7"/>
      <c r="K556" s="7" t="s">
        <v>19</v>
      </c>
      <c r="L556" s="8" t="s">
        <v>1116</v>
      </c>
      <c r="M556" s="5">
        <v>2188</v>
      </c>
      <c r="N556" s="1" t="str">
        <f>+Tabla15[[#This Row],[NOMBRE DE LA CAUSA 2017]]</f>
        <v>MUERTE EN OPERACION ADMINISTRATIVA</v>
      </c>
    </row>
    <row r="557" spans="1:14" ht="15" customHeight="1">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7" t="s">
        <v>753</v>
      </c>
      <c r="H557" s="7" t="s">
        <v>1126</v>
      </c>
      <c r="I557" s="7"/>
      <c r="K557" s="1" t="s">
        <v>19</v>
      </c>
      <c r="L557" s="8" t="s">
        <v>1129</v>
      </c>
      <c r="M557" s="5">
        <v>2194</v>
      </c>
      <c r="N557" s="1" t="str">
        <f>+Tabla15[[#This Row],[NOMBRE DE LA CAUSA 2017]]</f>
        <v>MUERTE EN ZONA DE DISTENSION</v>
      </c>
    </row>
    <row r="558" spans="1:14" ht="15" customHeight="1">
      <c r="A558" s="1">
        <f>+Tabla15[[#This Row],[1]]</f>
        <v>556</v>
      </c>
      <c r="B558" s="7" t="s">
        <v>1141</v>
      </c>
      <c r="C558" s="1">
        <v>1</v>
      </c>
      <c r="D558" s="1">
        <f>+IF(Tabla15[[#This Row],[NOMBRE DE LA CAUSA 2018]]=0,0,1)</f>
        <v>1</v>
      </c>
      <c r="E558" s="1">
        <f>+E557+Tabla15[[#This Row],[NOMBRE DE LA CAUSA 2019]]</f>
        <v>556</v>
      </c>
      <c r="F558" s="1">
        <f>+Tabla15[[#This Row],[0]]*Tabla15[[#This Row],[NOMBRE DE LA CAUSA 2019]]</f>
        <v>556</v>
      </c>
      <c r="G558" s="7" t="s">
        <v>753</v>
      </c>
      <c r="H558" s="7" t="s">
        <v>1133</v>
      </c>
      <c r="I558" s="7"/>
      <c r="J558" s="7"/>
      <c r="K558" s="7" t="s">
        <v>19</v>
      </c>
      <c r="L558" s="8" t="s">
        <v>1142</v>
      </c>
      <c r="M558" s="5">
        <v>2200</v>
      </c>
      <c r="N558" s="1" t="str">
        <f>+Tabla15[[#This Row],[NOMBRE DE LA CAUSA 2017]]</f>
        <v>MUERTE POR ACTIVIDAD DEL SECTOR DE HIDROCARBUROS</v>
      </c>
    </row>
    <row r="559" spans="1:14" ht="15" customHeight="1">
      <c r="A559" s="1">
        <f>+Tabla15[[#This Row],[1]]</f>
        <v>557</v>
      </c>
      <c r="B559" s="7" t="s">
        <v>1135</v>
      </c>
      <c r="C559" s="1">
        <v>1</v>
      </c>
      <c r="D559" s="1">
        <f>+IF(Tabla15[[#This Row],[NOMBRE DE LA CAUSA 2018]]=0,0,1)</f>
        <v>1</v>
      </c>
      <c r="E559" s="1">
        <f>+E558+Tabla15[[#This Row],[NOMBRE DE LA CAUSA 2019]]</f>
        <v>557</v>
      </c>
      <c r="F559" s="1">
        <f>+Tabla15[[#This Row],[0]]*Tabla15[[#This Row],[NOMBRE DE LA CAUSA 2019]]</f>
        <v>557</v>
      </c>
      <c r="G559" s="7" t="s">
        <v>753</v>
      </c>
      <c r="H559" s="7" t="s">
        <v>1133</v>
      </c>
      <c r="I559" s="7"/>
      <c r="K559" s="1" t="s">
        <v>19</v>
      </c>
      <c r="L559" s="8" t="s">
        <v>1136</v>
      </c>
      <c r="M559" s="5">
        <v>2197</v>
      </c>
      <c r="N559" s="1" t="str">
        <f>+Tabla15[[#This Row],[NOMBRE DE LA CAUSA 2017]]</f>
        <v>MUERTE POR ACTIVIDAD MINERA</v>
      </c>
    </row>
    <row r="560" spans="1:14" ht="15" customHeight="1">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7" t="s">
        <v>753</v>
      </c>
      <c r="H560" s="1" t="s">
        <v>993</v>
      </c>
      <c r="I560" s="7"/>
      <c r="K560" s="1" t="s">
        <v>19</v>
      </c>
      <c r="L560" s="13" t="s">
        <v>996</v>
      </c>
      <c r="M560" s="5">
        <v>2135</v>
      </c>
      <c r="N560" s="1" t="str">
        <f>+Tabla15[[#This Row],[NOMBRE DE LA CAUSA 2017]]</f>
        <v>MUERTE POR ALUD DE TIERRA</v>
      </c>
    </row>
    <row r="561" spans="1:14" ht="15" customHeight="1">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7" t="s">
        <v>753</v>
      </c>
      <c r="H561" s="1" t="s">
        <v>959</v>
      </c>
      <c r="I561" s="7"/>
      <c r="K561" s="1" t="s">
        <v>19</v>
      </c>
      <c r="L561" s="13" t="s">
        <v>962</v>
      </c>
      <c r="M561" s="5">
        <v>2120</v>
      </c>
      <c r="N561" s="1" t="str">
        <f>+Tabla15[[#This Row],[NOMBRE DE LA CAUSA 2017]]</f>
        <v>MUERTE POR CAIDA DE ARBOL</v>
      </c>
    </row>
    <row r="562" spans="1:14" ht="15" customHeight="1">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7" t="s">
        <v>753</v>
      </c>
      <c r="H562" s="1" t="s">
        <v>932</v>
      </c>
      <c r="K562" s="1" t="s">
        <v>19</v>
      </c>
      <c r="L562" s="13" t="s">
        <v>935</v>
      </c>
      <c r="M562" s="5">
        <v>2108</v>
      </c>
      <c r="N562" s="1" t="str">
        <f>+Tabla15[[#This Row],[NOMBRE DE LA CAUSA 2017]]</f>
        <v>MUERTE POR CONDUCCION DE ENERGIA ELECTRICA</v>
      </c>
    </row>
    <row r="563" spans="1:14" ht="15" customHeight="1">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7" t="s">
        <v>753</v>
      </c>
      <c r="H563" s="7" t="s">
        <v>1077</v>
      </c>
      <c r="I563" s="7"/>
      <c r="K563" s="1" t="s">
        <v>19</v>
      </c>
      <c r="L563" s="13" t="s">
        <v>1080</v>
      </c>
      <c r="M563" s="5">
        <v>2171</v>
      </c>
      <c r="N563" s="1" t="str">
        <f>+Tabla15[[#This Row],[NOMBRE DE LA CAUSA 2017]]</f>
        <v>MUERTE POR FALTA DE ADOPCION DE MEDIDAS DE PROTECCION Y SEGURIDAD</v>
      </c>
    </row>
    <row r="564" spans="1:14" ht="15" customHeight="1">
      <c r="A564" s="1">
        <f>+Tabla15[[#This Row],[1]]</f>
        <v>562</v>
      </c>
      <c r="B564" s="7" t="s">
        <v>954</v>
      </c>
      <c r="C564" s="1">
        <v>1</v>
      </c>
      <c r="D564" s="1">
        <f>+IF(Tabla15[[#This Row],[NOMBRE DE LA CAUSA 2018]]=0,0,1)</f>
        <v>1</v>
      </c>
      <c r="E564" s="1">
        <f>+E563+Tabla15[[#This Row],[NOMBRE DE LA CAUSA 2019]]</f>
        <v>562</v>
      </c>
      <c r="F564" s="1">
        <f>+Tabla15[[#This Row],[0]]*Tabla15[[#This Row],[NOMBRE DE LA CAUSA 2019]]</f>
        <v>562</v>
      </c>
      <c r="G564" s="7" t="s">
        <v>753</v>
      </c>
      <c r="H564" s="7" t="s">
        <v>946</v>
      </c>
      <c r="I564" s="7"/>
      <c r="J564" s="7"/>
      <c r="K564" s="7" t="s">
        <v>19</v>
      </c>
      <c r="L564" s="8" t="s">
        <v>955</v>
      </c>
      <c r="M564" s="5">
        <v>2117</v>
      </c>
      <c r="N564" s="1" t="str">
        <f>+Tabla15[[#This Row],[NOMBRE DE LA CAUSA 2017]]</f>
        <v>MUERTE POR FALTA DE ILUMINACION EN LA VIA PUBLICA</v>
      </c>
    </row>
    <row r="565" spans="1:14" ht="15" customHeight="1">
      <c r="A565" s="1">
        <f>+Tabla15[[#This Row],[1]]</f>
        <v>563</v>
      </c>
      <c r="B565" s="7" t="s">
        <v>948</v>
      </c>
      <c r="C565" s="1">
        <v>1</v>
      </c>
      <c r="D565" s="1">
        <f>+IF(Tabla15[[#This Row],[NOMBRE DE LA CAUSA 2018]]=0,0,1)</f>
        <v>1</v>
      </c>
      <c r="E565" s="1">
        <f>+E564+Tabla15[[#This Row],[NOMBRE DE LA CAUSA 2019]]</f>
        <v>563</v>
      </c>
      <c r="F565" s="1">
        <f>+Tabla15[[#This Row],[0]]*Tabla15[[#This Row],[NOMBRE DE LA CAUSA 2019]]</f>
        <v>563</v>
      </c>
      <c r="G565" s="7" t="s">
        <v>753</v>
      </c>
      <c r="H565" s="7" t="s">
        <v>946</v>
      </c>
      <c r="I565" s="7"/>
      <c r="J565" s="7"/>
      <c r="K565" s="7" t="s">
        <v>19</v>
      </c>
      <c r="L565" s="33" t="s">
        <v>949</v>
      </c>
      <c r="M565" s="5">
        <v>2114</v>
      </c>
      <c r="N565" s="1" t="str">
        <f>+Tabla15[[#This Row],[NOMBRE DE LA CAUSA 2017]]</f>
        <v>MUERTE POR FALTA DE SEÑALIZACION EN LA VIA PUBLICA</v>
      </c>
    </row>
    <row r="566" spans="1:14" ht="15" customHeight="1">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7" t="s">
        <v>753</v>
      </c>
      <c r="H566" s="1" t="s">
        <v>1096</v>
      </c>
      <c r="K566" s="1" t="s">
        <v>19</v>
      </c>
      <c r="L566" s="13" t="s">
        <v>1107</v>
      </c>
      <c r="M566" s="5">
        <v>2184</v>
      </c>
      <c r="N566" s="1" t="str">
        <f>+Tabla15[[#This Row],[NOMBRE DE LA CAUSA 2017]]</f>
        <v>MUERTE POR INCUMPLIMIENTO DEL DEBER DE SEGURIDAD EN LA ATENCION HOSPITALARIA</v>
      </c>
    </row>
    <row r="567" spans="1:14" ht="15" customHeight="1">
      <c r="A567" s="1">
        <f>+Tabla15[[#This Row],[1]]</f>
        <v>565</v>
      </c>
      <c r="B567" s="15" t="s">
        <v>1085</v>
      </c>
      <c r="C567" s="1">
        <v>1</v>
      </c>
      <c r="D567" s="1">
        <f>+IF(Tabla15[[#This Row],[NOMBRE DE LA CAUSA 2018]]=0,0,1)</f>
        <v>1</v>
      </c>
      <c r="E567" s="1">
        <f>+E566+Tabla15[[#This Row],[NOMBRE DE LA CAUSA 2019]]</f>
        <v>565</v>
      </c>
      <c r="F567" s="1">
        <f>+Tabla15[[#This Row],[0]]*Tabla15[[#This Row],[NOMBRE DE LA CAUSA 2019]]</f>
        <v>565</v>
      </c>
      <c r="G567" s="7" t="s">
        <v>753</v>
      </c>
      <c r="H567" s="1" t="s">
        <v>1077</v>
      </c>
      <c r="K567" s="1" t="s">
        <v>19</v>
      </c>
      <c r="L567" s="13" t="s">
        <v>1086</v>
      </c>
      <c r="M567" s="5">
        <v>2174</v>
      </c>
      <c r="N567" s="1" t="str">
        <f>+Tabla15[[#This Row],[NOMBRE DE LA CAUSA 2017]]</f>
        <v>MUERTE POR INDEBIDA O INSUFICIENTE ADOPCION DE MEDIDAS DE PROTECCION Y SEGURIDAD</v>
      </c>
    </row>
    <row r="568" spans="1:14" ht="15" customHeight="1">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7" t="s">
        <v>753</v>
      </c>
      <c r="H568" s="7" t="s">
        <v>1096</v>
      </c>
      <c r="I568" s="7"/>
      <c r="J568" s="7"/>
      <c r="K568" s="7" t="s">
        <v>19</v>
      </c>
      <c r="L568" s="13" t="s">
        <v>1111</v>
      </c>
      <c r="M568" s="5">
        <v>2186</v>
      </c>
      <c r="N568" s="1" t="str">
        <f>+Tabla15[[#This Row],[NOMBRE DE LA CAUSA 2017]]</f>
        <v>MUERTE POR INDEBIDA PRESTACION DEL SERVICIO DE SALUD</v>
      </c>
    </row>
    <row r="569" spans="1:14" ht="15" customHeight="1">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7" t="s">
        <v>753</v>
      </c>
      <c r="H569" s="7" t="s">
        <v>1096</v>
      </c>
      <c r="K569" s="1" t="s">
        <v>19</v>
      </c>
      <c r="L569" s="13" t="s">
        <v>1099</v>
      </c>
      <c r="M569" s="5">
        <v>2180</v>
      </c>
      <c r="N569" s="1" t="str">
        <f>+Tabla15[[#This Row],[NOMBRE DE LA CAUSA 2017]]</f>
        <v>MUERTE POR INDEBIDA PRESTACION DEL SERVICIO DE SALUD GINECO OBSTETRICO</v>
      </c>
    </row>
    <row r="570" spans="1:14" ht="15" customHeight="1">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7" t="s">
        <v>753</v>
      </c>
      <c r="H570" s="7" t="s">
        <v>1096</v>
      </c>
      <c r="K570" s="1" t="s">
        <v>19</v>
      </c>
      <c r="L570" s="13" t="s">
        <v>1103</v>
      </c>
      <c r="M570" s="5">
        <v>2182</v>
      </c>
      <c r="N570" s="1" t="str">
        <f>+Tabla15[[#This Row],[NOMBRE DE LA CAUSA 2017]]</f>
        <v>MUERTE POR INDEBIDO CONSENTIMIENTO INFORMADO EN LA PRESTACION DEL SERVICIO DE SALUD</v>
      </c>
    </row>
    <row r="571" spans="1:14" ht="15" customHeight="1">
      <c r="A571" s="1">
        <f>+Tabla15[[#This Row],[1]]</f>
        <v>569</v>
      </c>
      <c r="B571" s="7" t="s">
        <v>1002</v>
      </c>
      <c r="C571" s="1">
        <v>1</v>
      </c>
      <c r="D571" s="1">
        <f>+IF(Tabla15[[#This Row],[NOMBRE DE LA CAUSA 2018]]=0,0,1)</f>
        <v>1</v>
      </c>
      <c r="E571" s="1">
        <f>+E570+Tabla15[[#This Row],[NOMBRE DE LA CAUSA 2019]]</f>
        <v>569</v>
      </c>
      <c r="F571" s="1">
        <f>+Tabla15[[#This Row],[0]]*Tabla15[[#This Row],[NOMBRE DE LA CAUSA 2019]]</f>
        <v>569</v>
      </c>
      <c r="G571" s="7" t="s">
        <v>753</v>
      </c>
      <c r="H571" s="7" t="s">
        <v>1000</v>
      </c>
      <c r="I571" s="7"/>
      <c r="J571" s="7"/>
      <c r="K571" s="7" t="s">
        <v>19</v>
      </c>
      <c r="L571" s="13" t="s">
        <v>1003</v>
      </c>
      <c r="M571" s="5">
        <v>2138</v>
      </c>
      <c r="N571" s="1" t="str">
        <f>+Tabla15[[#This Row],[NOMBRE DE LA CAUSA 2017]]</f>
        <v>MUERTE POR INUNDACION</v>
      </c>
    </row>
    <row r="572" spans="1:14" ht="15" customHeight="1">
      <c r="A572" s="1">
        <f>+Tabla15[[#This Row],[1]]</f>
        <v>570</v>
      </c>
      <c r="B572" s="14" t="s">
        <v>1091</v>
      </c>
      <c r="C572" s="1">
        <v>1</v>
      </c>
      <c r="D572" s="1">
        <f>+IF(Tabla15[[#This Row],[NOMBRE DE LA CAUSA 2018]]=0,0,1)</f>
        <v>1</v>
      </c>
      <c r="E572" s="1">
        <f>+E571+Tabla15[[#This Row],[NOMBRE DE LA CAUSA 2019]]</f>
        <v>570</v>
      </c>
      <c r="F572" s="1">
        <f>+Tabla15[[#This Row],[0]]*Tabla15[[#This Row],[NOMBRE DE LA CAUSA 2019]]</f>
        <v>570</v>
      </c>
      <c r="G572" s="7" t="s">
        <v>753</v>
      </c>
      <c r="H572" s="1" t="s">
        <v>1077</v>
      </c>
      <c r="I572" s="7"/>
      <c r="K572" s="1" t="s">
        <v>19</v>
      </c>
      <c r="L572" s="1" t="s">
        <v>1092</v>
      </c>
      <c r="M572" s="5">
        <v>2177</v>
      </c>
      <c r="N572" s="1" t="str">
        <f>+Tabla15[[#This Row],[NOMBRE DE LA CAUSA 2017]]</f>
        <v>MUERTE POR MODIFICACION O REDUCCION DE LAS MEDIDAS DE PROTECCION Y SEGURIDAD</v>
      </c>
    </row>
    <row r="573" spans="1:14" ht="15" customHeight="1">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7" t="s">
        <v>753</v>
      </c>
      <c r="H573" s="1" t="s">
        <v>966</v>
      </c>
      <c r="I573" s="7"/>
      <c r="K573" s="1" t="s">
        <v>19</v>
      </c>
      <c r="L573" s="1" t="s">
        <v>969</v>
      </c>
      <c r="M573" s="5">
        <v>2123</v>
      </c>
      <c r="N573" s="1" t="str">
        <f>+Tabla15[[#This Row],[NOMBRE DE LA CAUSA 2017]]</f>
        <v>MUERTE POR RUINA DE EDIFICACION PUBLICA</v>
      </c>
    </row>
    <row r="574" spans="1:14" ht="15" customHeight="1">
      <c r="A574" s="1">
        <f>+Tabla15[[#This Row],[1]]</f>
        <v>572</v>
      </c>
      <c r="B574" s="7" t="s">
        <v>1064</v>
      </c>
      <c r="C574" s="1">
        <v>1</v>
      </c>
      <c r="D574" s="1">
        <f>+IF(Tabla15[[#This Row],[NOMBRE DE LA CAUSA 2018]]=0,0,1)</f>
        <v>1</v>
      </c>
      <c r="E574" s="1">
        <f>+E573+Tabla15[[#This Row],[NOMBRE DE LA CAUSA 2019]]</f>
        <v>572</v>
      </c>
      <c r="F574" s="1">
        <f>+Tabla15[[#This Row],[0]]*Tabla15[[#This Row],[NOMBRE DE LA CAUSA 2019]]</f>
        <v>572</v>
      </c>
      <c r="G574" s="7" t="s">
        <v>746</v>
      </c>
      <c r="I574" s="7"/>
      <c r="J574" s="7"/>
      <c r="K574" s="7" t="s">
        <v>19</v>
      </c>
      <c r="L574" s="8" t="s">
        <v>1065</v>
      </c>
      <c r="M574" s="5">
        <v>2165</v>
      </c>
      <c r="N574" s="1" t="str">
        <f>+Tabla15[[#This Row],[NOMBRE DE LA CAUSA 2017]]</f>
        <v>MUERTE POR SEMOVIENTE DE PROPIEDAD DEL ESTADO</v>
      </c>
    </row>
    <row r="575" spans="1:14" ht="15" customHeight="1">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7" t="s">
        <v>753</v>
      </c>
      <c r="H575" s="1" t="s">
        <v>1051</v>
      </c>
      <c r="K575" s="1" t="s">
        <v>19</v>
      </c>
      <c r="L575" s="1" t="s">
        <v>1054</v>
      </c>
      <c r="M575" s="5">
        <v>2160</v>
      </c>
      <c r="N575" s="1" t="str">
        <f>+Tabla15[[#This Row],[NOMBRE DE LA CAUSA 2017]]</f>
        <v>MUERTE POR USO EXCESIVO DE LA FUERZA</v>
      </c>
    </row>
    <row r="576" spans="1:14" ht="15" customHeight="1">
      <c r="A576" s="1">
        <f>+Tabla15[[#This Row],[1]]</f>
        <v>574</v>
      </c>
      <c r="B576" s="7" t="s">
        <v>941</v>
      </c>
      <c r="C576" s="1">
        <v>1</v>
      </c>
      <c r="D576" s="1">
        <f>+IF(Tabla15[[#This Row],[NOMBRE DE LA CAUSA 2018]]=0,0,1)</f>
        <v>1</v>
      </c>
      <c r="E576" s="1">
        <f>+E575+Tabla15[[#This Row],[NOMBRE DE LA CAUSA 2019]]</f>
        <v>574</v>
      </c>
      <c r="F576" s="1">
        <f>+Tabla15[[#This Row],[0]]*Tabla15[[#This Row],[NOMBRE DE LA CAUSA 2019]]</f>
        <v>574</v>
      </c>
      <c r="G576" s="7" t="s">
        <v>753</v>
      </c>
      <c r="H576" s="7" t="s">
        <v>939</v>
      </c>
      <c r="I576" s="7"/>
      <c r="J576" s="7"/>
      <c r="K576" s="7" t="s">
        <v>19</v>
      </c>
      <c r="L576" s="15" t="s">
        <v>942</v>
      </c>
      <c r="M576" s="5">
        <v>2111</v>
      </c>
      <c r="N576" s="1" t="str">
        <f>+Tabla15[[#This Row],[NOMBRE DE LA CAUSA 2017]]</f>
        <v>MUERTE POR VIA PUBLICA EN MAL ESTADO</v>
      </c>
    </row>
    <row r="577" spans="1:14" ht="15" customHeight="1">
      <c r="A577" s="1">
        <f>+Tabla15[[#This Row],[1]]</f>
        <v>575</v>
      </c>
      <c r="B577" s="6" t="s">
        <v>497</v>
      </c>
      <c r="C577" s="1">
        <v>1</v>
      </c>
      <c r="D577" s="1">
        <f>+IF(Tabla15[[#This Row],[NOMBRE DE LA CAUSA 2018]]=0,0,1)</f>
        <v>1</v>
      </c>
      <c r="E577" s="1">
        <f>+E576+Tabla15[[#This Row],[NOMBRE DE LA CAUSA 2019]]</f>
        <v>575</v>
      </c>
      <c r="F577" s="1">
        <f>+Tabla15[[#This Row],[0]]*Tabla15[[#This Row],[NOMBRE DE LA CAUSA 2019]]</f>
        <v>575</v>
      </c>
      <c r="G577" s="9" t="s">
        <v>17</v>
      </c>
      <c r="J577" s="1" t="s">
        <v>18</v>
      </c>
      <c r="K577" s="1" t="s">
        <v>19</v>
      </c>
      <c r="L577" s="12" t="s">
        <v>498</v>
      </c>
      <c r="M577" s="5">
        <v>847</v>
      </c>
      <c r="N577" s="1" t="str">
        <f>+Tabla15[[#This Row],[NOMBRE DE LA CAUSA 2017]]</f>
        <v>NO ACEPTACION DE ENAJENACION VOLUNTARIA DE INMUEBLE AFECTADO A UN PROYECTO DE INFRAESTRUCTURA</v>
      </c>
    </row>
    <row r="578" spans="1:14" ht="15" customHeight="1">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7" t="s">
        <v>17</v>
      </c>
      <c r="J578" s="1" t="s">
        <v>18</v>
      </c>
      <c r="K578" s="1" t="s">
        <v>19</v>
      </c>
      <c r="L578" s="13" t="s">
        <v>125</v>
      </c>
      <c r="M578" s="5">
        <v>202</v>
      </c>
      <c r="N578" s="1" t="str">
        <f>+Tabla15[[#This Row],[NOMBRE DE LA CAUSA 2017]]</f>
        <v>NO ACEPTACION DE LA RENUNCIA</v>
      </c>
    </row>
    <row r="579" spans="1:14" ht="15" customHeight="1">
      <c r="A579" s="1">
        <f>+Tabla15[[#This Row],[1]]</f>
        <v>577</v>
      </c>
      <c r="B579" s="7" t="s">
        <v>515</v>
      </c>
      <c r="C579" s="1">
        <v>1</v>
      </c>
      <c r="D579" s="1">
        <f>+IF(Tabla15[[#This Row],[NOMBRE DE LA CAUSA 2018]]=0,0,1)</f>
        <v>1</v>
      </c>
      <c r="E579" s="1">
        <f>+E578+Tabla15[[#This Row],[NOMBRE DE LA CAUSA 2019]]</f>
        <v>577</v>
      </c>
      <c r="F579" s="1">
        <f>+Tabla15[[#This Row],[0]]*Tabla15[[#This Row],[NOMBRE DE LA CAUSA 2019]]</f>
        <v>577</v>
      </c>
      <c r="G579" s="7" t="s">
        <v>17</v>
      </c>
      <c r="I579" s="7"/>
      <c r="J579" s="7" t="s">
        <v>18</v>
      </c>
      <c r="K579" s="7" t="s">
        <v>19</v>
      </c>
      <c r="L579" s="8" t="s">
        <v>516</v>
      </c>
      <c r="M579" s="5">
        <v>867</v>
      </c>
      <c r="N579" s="1" t="str">
        <f>+Tabla15[[#This Row],[NOMBRE DE LA CAUSA 2017]]</f>
        <v>NO DEVOLUCION DE APORTES A SALUD DESCONTADOS DE LA PENSION GRACIA</v>
      </c>
    </row>
    <row r="580" spans="1:14" ht="15" customHeight="1">
      <c r="A580" s="1">
        <f>+Tabla15[[#This Row],[1]]</f>
        <v>578</v>
      </c>
      <c r="B580" s="9" t="s">
        <v>456</v>
      </c>
      <c r="C580" s="1">
        <v>1</v>
      </c>
      <c r="D580" s="1">
        <f>+IF(Tabla15[[#This Row],[NOMBRE DE LA CAUSA 2018]]=0,0,1)</f>
        <v>1</v>
      </c>
      <c r="E580" s="1">
        <f>+E579+Tabla15[[#This Row],[NOMBRE DE LA CAUSA 2019]]</f>
        <v>578</v>
      </c>
      <c r="F580" s="1">
        <f>+Tabla15[[#This Row],[0]]*Tabla15[[#This Row],[NOMBRE DE LA CAUSA 2019]]</f>
        <v>578</v>
      </c>
      <c r="G580" s="9" t="s">
        <v>17</v>
      </c>
      <c r="I580" s="7"/>
      <c r="J580" s="7" t="s">
        <v>18</v>
      </c>
      <c r="K580" s="7" t="s">
        <v>19</v>
      </c>
      <c r="L580" s="11" t="s">
        <v>457</v>
      </c>
      <c r="M580" s="5">
        <v>820</v>
      </c>
      <c r="N580" s="1" t="str">
        <f>+Tabla15[[#This Row],[NOMBRE DE LA CAUSA 2017]]</f>
        <v>NO OTORGAMIENTO DE LICENCIA DE FUNCIONAMIENTO</v>
      </c>
    </row>
    <row r="581" spans="1:14" ht="15" customHeight="1">
      <c r="A581" s="1">
        <f>+Tabla15[[#This Row],[1]]</f>
        <v>579</v>
      </c>
      <c r="B581" s="9" t="s">
        <v>1334</v>
      </c>
      <c r="C581" s="1">
        <v>1</v>
      </c>
      <c r="D581" s="1">
        <f>+IF(Tabla15[[#This Row],[NOMBRE DE LA CAUSA 2018]]=0,0,1)</f>
        <v>1</v>
      </c>
      <c r="E581" s="1">
        <f>+E580+Tabla15[[#This Row],[NOMBRE DE LA CAUSA 2019]]</f>
        <v>579</v>
      </c>
      <c r="F581" s="1">
        <f>+Tabla15[[#This Row],[0]]*Tabla15[[#This Row],[NOMBRE DE LA CAUSA 2019]]</f>
        <v>579</v>
      </c>
      <c r="G581" s="7" t="s">
        <v>753</v>
      </c>
      <c r="H581" s="1" t="s">
        <v>1335</v>
      </c>
      <c r="I581" s="7"/>
      <c r="J581" s="7"/>
      <c r="K581" s="9" t="s">
        <v>19</v>
      </c>
      <c r="L581" s="6" t="s">
        <v>1336</v>
      </c>
      <c r="M581" s="5">
        <v>2287</v>
      </c>
      <c r="N581" s="1" t="str">
        <f>+Tabla15[[#This Row],[NOMBRE DE LA CAUSA 2017]]</f>
        <v>NO OTORGAMIENTO DE LICENCIAS AMBIENTALES</v>
      </c>
    </row>
    <row r="582" spans="1:14" ht="15" customHeight="1">
      <c r="A582" s="1">
        <f>+Tabla15[[#This Row],[1]]</f>
        <v>580</v>
      </c>
      <c r="B582" s="7" t="s">
        <v>216</v>
      </c>
      <c r="C582" s="1">
        <v>1</v>
      </c>
      <c r="D582" s="1">
        <f>+IF(Tabla15[[#This Row],[NOMBRE DE LA CAUSA 2018]]=0,0,1)</f>
        <v>1</v>
      </c>
      <c r="E582" s="1">
        <f>+E581+Tabla15[[#This Row],[NOMBRE DE LA CAUSA 2019]]</f>
        <v>580</v>
      </c>
      <c r="F582" s="1">
        <f>+Tabla15[[#This Row],[0]]*Tabla15[[#This Row],[NOMBRE DE LA CAUSA 2019]]</f>
        <v>580</v>
      </c>
      <c r="G582" s="7" t="s">
        <v>17</v>
      </c>
      <c r="I582" s="7"/>
      <c r="J582" s="1" t="s">
        <v>18</v>
      </c>
      <c r="K582" s="1" t="s">
        <v>19</v>
      </c>
      <c r="L582" s="1" t="s">
        <v>217</v>
      </c>
      <c r="M582" s="5">
        <v>360</v>
      </c>
      <c r="N582" s="1" t="str">
        <f>+Tabla15[[#This Row],[NOMBRE DE LA CAUSA 2017]]</f>
        <v>NO PAGO DE RECOMPENSA POR DELACION</v>
      </c>
    </row>
    <row r="583" spans="1:14" ht="15" customHeight="1">
      <c r="A583" s="1">
        <f>+Tabla15[[#This Row],[1]]</f>
        <v>581</v>
      </c>
      <c r="B583" s="9" t="s">
        <v>489</v>
      </c>
      <c r="C583" s="1">
        <v>1</v>
      </c>
      <c r="D583" s="1">
        <f>+IF(Tabla15[[#This Row],[NOMBRE DE LA CAUSA 2018]]=0,0,1)</f>
        <v>1</v>
      </c>
      <c r="E583" s="1">
        <f>+E582+Tabla15[[#This Row],[NOMBRE DE LA CAUSA 2019]]</f>
        <v>581</v>
      </c>
      <c r="F583" s="1">
        <f>+Tabla15[[#This Row],[0]]*Tabla15[[#This Row],[NOMBRE DE LA CAUSA 2019]]</f>
        <v>581</v>
      </c>
      <c r="G583" s="9" t="s">
        <v>17</v>
      </c>
      <c r="H583" s="7"/>
      <c r="I583" s="7"/>
      <c r="J583" s="7" t="s">
        <v>18</v>
      </c>
      <c r="K583" s="7" t="s">
        <v>19</v>
      </c>
      <c r="L583" s="11" t="s">
        <v>490</v>
      </c>
      <c r="M583" s="5">
        <v>839</v>
      </c>
      <c r="N583" s="1" t="str">
        <f>+Tabla15[[#This Row],[NOMBRE DE LA CAUSA 2017]]</f>
        <v>NO RECONOCIMIENTO BONIFICACION MENSUAL PARA LAS MADRES COMUNITARIAS Y SUSTITUTAS</v>
      </c>
    </row>
    <row r="584" spans="1:14" ht="15" customHeight="1">
      <c r="A584" s="1">
        <f>+Tabla15[[#This Row],[1]]</f>
        <v>582</v>
      </c>
      <c r="B584" s="7" t="s">
        <v>270</v>
      </c>
      <c r="C584" s="1">
        <v>1</v>
      </c>
      <c r="D584" s="1">
        <f>+IF(Tabla15[[#This Row],[NOMBRE DE LA CAUSA 2018]]=0,0,1)</f>
        <v>1</v>
      </c>
      <c r="E584" s="1">
        <f>+E583+Tabla15[[#This Row],[NOMBRE DE LA CAUSA 2019]]</f>
        <v>582</v>
      </c>
      <c r="F584" s="1">
        <f>+Tabla15[[#This Row],[0]]*Tabla15[[#This Row],[NOMBRE DE LA CAUSA 2019]]</f>
        <v>582</v>
      </c>
      <c r="G584" s="7" t="s">
        <v>17</v>
      </c>
      <c r="H584" s="7"/>
      <c r="I584" s="7"/>
      <c r="J584" s="7" t="s">
        <v>18</v>
      </c>
      <c r="K584" s="7" t="s">
        <v>19</v>
      </c>
      <c r="L584" s="8" t="s">
        <v>271</v>
      </c>
      <c r="M584" s="5">
        <v>429</v>
      </c>
      <c r="N584" s="1" t="str">
        <f>+Tabla15[[#This Row],[NOMBRE DE LA CAUSA 2017]]</f>
        <v>NO RECONOCIMIENTO DE ASIGNACION DE RETIRO</v>
      </c>
    </row>
    <row r="585" spans="1:14" ht="15" customHeight="1">
      <c r="A585" s="1">
        <f>+Tabla15[[#This Row],[1]]</f>
        <v>583</v>
      </c>
      <c r="B585" s="7" t="s">
        <v>240</v>
      </c>
      <c r="C585" s="1">
        <v>1</v>
      </c>
      <c r="D585" s="1">
        <f>+IF(Tabla15[[#This Row],[NOMBRE DE LA CAUSA 2018]]=0,0,1)</f>
        <v>1</v>
      </c>
      <c r="E585" s="1">
        <f>+E584+Tabla15[[#This Row],[NOMBRE DE LA CAUSA 2019]]</f>
        <v>583</v>
      </c>
      <c r="F585" s="1">
        <f>+Tabla15[[#This Row],[0]]*Tabla15[[#This Row],[NOMBRE DE LA CAUSA 2019]]</f>
        <v>583</v>
      </c>
      <c r="G585" s="7" t="s">
        <v>17</v>
      </c>
      <c r="H585" s="7"/>
      <c r="I585" s="7"/>
      <c r="J585" s="7" t="s">
        <v>18</v>
      </c>
      <c r="K585" s="7" t="s">
        <v>19</v>
      </c>
      <c r="L585" s="8" t="s">
        <v>241</v>
      </c>
      <c r="M585" s="5">
        <v>394</v>
      </c>
      <c r="N585" s="1" t="str">
        <f>+Tabla15[[#This Row],[NOMBRE DE LA CAUSA 2017]]</f>
        <v>NO RECONOCIMIENTO DE BONO PENSIONAL</v>
      </c>
    </row>
    <row r="586" spans="1:14" ht="15" customHeight="1">
      <c r="A586" s="1">
        <f>+Tabla15[[#This Row],[1]]</f>
        <v>584</v>
      </c>
      <c r="B586" s="6" t="s">
        <v>1368</v>
      </c>
      <c r="C586" s="1">
        <v>1</v>
      </c>
      <c r="D586" s="1">
        <f>+IF(Tabla15[[#This Row],[NOMBRE DE LA CAUSA 2018]]=0,0,1)</f>
        <v>1</v>
      </c>
      <c r="E586" s="1">
        <f>+E585+Tabla15[[#This Row],[NOMBRE DE LA CAUSA 2019]]</f>
        <v>584</v>
      </c>
      <c r="F586" s="1">
        <f>+Tabla15[[#This Row],[0]]*Tabla15[[#This Row],[NOMBRE DE LA CAUSA 2019]]</f>
        <v>584</v>
      </c>
      <c r="G586" s="7" t="s">
        <v>753</v>
      </c>
      <c r="H586" s="1" t="s">
        <v>1369</v>
      </c>
      <c r="K586" s="6" t="s">
        <v>19</v>
      </c>
      <c r="L586" s="12" t="s">
        <v>1370</v>
      </c>
      <c r="M586" s="5">
        <v>2303</v>
      </c>
      <c r="N586" s="1" t="str">
        <f>+Tabla15[[#This Row],[NOMBRE DE LA CAUSA 2017]]</f>
        <v>NO RECONOCIMIENTO DE COSTO ACUMULADO DE ASCENSOS EN EL ESCALAFON DOCENTE</v>
      </c>
    </row>
    <row r="587" spans="1:14" ht="15" customHeight="1">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7" t="s">
        <v>17</v>
      </c>
      <c r="J587" s="1" t="s">
        <v>18</v>
      </c>
      <c r="K587" s="1" t="s">
        <v>19</v>
      </c>
      <c r="L587" s="13" t="s">
        <v>403</v>
      </c>
      <c r="M587" s="5">
        <v>785</v>
      </c>
      <c r="N587" s="1" t="str">
        <f>+Tabla15[[#This Row],[NOMBRE DE LA CAUSA 2017]]</f>
        <v>NO RECONOCIMIENTO DE CUOTA PARTE PENSIONAL</v>
      </c>
    </row>
    <row r="588" spans="1:14" ht="15" customHeight="1">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7" t="s">
        <v>17</v>
      </c>
      <c r="H588" s="7"/>
      <c r="I588" s="7"/>
      <c r="J588" s="7" t="s">
        <v>18</v>
      </c>
      <c r="K588" s="7" t="s">
        <v>19</v>
      </c>
      <c r="L588" s="8" t="s">
        <v>297</v>
      </c>
      <c r="M588" s="5">
        <v>470</v>
      </c>
      <c r="N588" s="1" t="str">
        <f>+Tabla15[[#This Row],[NOMBRE DE LA CAUSA 2017]]</f>
        <v>NO RECONOCIMIENTO DE DESCANSOS COMPENSATORIOS</v>
      </c>
    </row>
    <row r="589" spans="1:14" ht="15" customHeight="1">
      <c r="A589" s="1">
        <f>+Tabla15[[#This Row],[1]]</f>
        <v>587</v>
      </c>
      <c r="B589" s="6" t="s">
        <v>523</v>
      </c>
      <c r="C589" s="1">
        <v>1</v>
      </c>
      <c r="D589" s="1">
        <f>+IF(Tabla15[[#This Row],[NOMBRE DE LA CAUSA 2018]]=0,0,1)</f>
        <v>1</v>
      </c>
      <c r="E589" s="1">
        <f>+E588+Tabla15[[#This Row],[NOMBRE DE LA CAUSA 2019]]</f>
        <v>587</v>
      </c>
      <c r="F589" s="1">
        <f>+Tabla15[[#This Row],[0]]*Tabla15[[#This Row],[NOMBRE DE LA CAUSA 2019]]</f>
        <v>587</v>
      </c>
      <c r="G589" s="7" t="s">
        <v>17</v>
      </c>
      <c r="J589" s="1" t="s">
        <v>18</v>
      </c>
      <c r="K589" s="1" t="s">
        <v>19</v>
      </c>
      <c r="L589" s="12" t="s">
        <v>524</v>
      </c>
      <c r="M589" s="5">
        <v>873</v>
      </c>
      <c r="N589" s="1" t="str">
        <f>+Tabla15[[#This Row],[NOMBRE DE LA CAUSA 2017]]</f>
        <v>NO RECONOCIMIENTO DE DEVOLUCION DE APORTES ENTRE ADMINISTRADORAS DEL SISTEMA DE SEGURIDAD SOCIAL INTEGRAL</v>
      </c>
    </row>
    <row r="590" spans="1:14" ht="15" customHeight="1">
      <c r="A590" s="1">
        <f>+Tabla15[[#This Row],[1]]</f>
        <v>588</v>
      </c>
      <c r="B590" s="7" t="s">
        <v>1277</v>
      </c>
      <c r="C590" s="1">
        <v>1</v>
      </c>
      <c r="D590" s="1">
        <f>+IF(Tabla15[[#This Row],[NOMBRE DE LA CAUSA 2018]]=0,0,1)</f>
        <v>1</v>
      </c>
      <c r="E590" s="1">
        <f>+E589+Tabla15[[#This Row],[NOMBRE DE LA CAUSA 2019]]</f>
        <v>588</v>
      </c>
      <c r="F590" s="1">
        <f>+Tabla15[[#This Row],[0]]*Tabla15[[#This Row],[NOMBRE DE LA CAUSA 2019]]</f>
        <v>588</v>
      </c>
      <c r="G590" s="7" t="s">
        <v>753</v>
      </c>
      <c r="H590" s="7" t="s">
        <v>1278</v>
      </c>
      <c r="I590" s="7"/>
      <c r="J590" s="7"/>
      <c r="K590" s="7" t="s">
        <v>19</v>
      </c>
      <c r="L590" s="11" t="s">
        <v>1279</v>
      </c>
      <c r="M590" s="5">
        <v>2262</v>
      </c>
      <c r="N590" s="1" t="str">
        <f>+Tabla15[[#This Row],[NOMBRE DE LA CAUSA 2017]]</f>
        <v>NO RECONOCIMIENTO DE HONORARIOS</v>
      </c>
    </row>
    <row r="591" spans="1:14" ht="15" customHeight="1">
      <c r="A591" s="1">
        <f>+Tabla15[[#This Row],[1]]</f>
        <v>589</v>
      </c>
      <c r="B591" s="7" t="s">
        <v>1172</v>
      </c>
      <c r="C591" s="1">
        <v>1</v>
      </c>
      <c r="D591" s="1">
        <f>+IF(Tabla15[[#This Row],[NOMBRE DE LA CAUSA 2018]]=0,0,1)</f>
        <v>1</v>
      </c>
      <c r="E591" s="1">
        <f>+E590+Tabla15[[#This Row],[NOMBRE DE LA CAUSA 2019]]</f>
        <v>589</v>
      </c>
      <c r="F591" s="1">
        <f>+Tabla15[[#This Row],[0]]*Tabla15[[#This Row],[NOMBRE DE LA CAUSA 2019]]</f>
        <v>589</v>
      </c>
      <c r="G591" s="7" t="s">
        <v>753</v>
      </c>
      <c r="H591" s="7" t="s">
        <v>1170</v>
      </c>
      <c r="I591" s="7"/>
      <c r="J591" s="7"/>
      <c r="K591" s="7" t="s">
        <v>19</v>
      </c>
      <c r="L591" s="1" t="s">
        <v>1173</v>
      </c>
      <c r="M591" s="5">
        <v>2214</v>
      </c>
      <c r="N591" s="1" t="str">
        <f>+Tabla15[[#This Row],[NOMBRE DE LA CAUSA 2017]]</f>
        <v>NO RECONOCIMIENTO DE INCREMENTO DE PENSION DE INVALIDEZ</v>
      </c>
    </row>
    <row r="592" spans="1:14" ht="15" customHeight="1">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7" t="s">
        <v>753</v>
      </c>
      <c r="H592" s="1" t="s">
        <v>1170</v>
      </c>
      <c r="K592" s="1" t="s">
        <v>19</v>
      </c>
      <c r="L592" s="1" t="s">
        <v>1171</v>
      </c>
      <c r="M592" s="5">
        <v>2213</v>
      </c>
      <c r="N592" s="1" t="str">
        <f>+Tabla15[[#This Row],[NOMBRE DE LA CAUSA 2017]]</f>
        <v>NO RECONOCIMIENTO DE INCREMENTO DE PENSION DE VEJEZ</v>
      </c>
    </row>
    <row r="593" spans="1:14" ht="15" customHeight="1">
      <c r="A593" s="1">
        <f>+Tabla15[[#This Row],[1]]</f>
        <v>591</v>
      </c>
      <c r="B593" s="9" t="s">
        <v>1396</v>
      </c>
      <c r="C593" s="1">
        <v>1</v>
      </c>
      <c r="D593" s="1">
        <f>+IF(Tabla15[[#This Row],[NOMBRE DE LA CAUSA 2018]]=0,0,1)</f>
        <v>1</v>
      </c>
      <c r="E593" s="1">
        <f>+E592+Tabla15[[#This Row],[NOMBRE DE LA CAUSA 2019]]</f>
        <v>591</v>
      </c>
      <c r="F593" s="1">
        <f>+Tabla15[[#This Row],[0]]*Tabla15[[#This Row],[NOMBRE DE LA CAUSA 2019]]</f>
        <v>591</v>
      </c>
      <c r="G593" s="7" t="s">
        <v>746</v>
      </c>
      <c r="H593" s="7"/>
      <c r="I593" s="7"/>
      <c r="J593" s="7"/>
      <c r="K593" s="9" t="s">
        <v>19</v>
      </c>
      <c r="L593" s="6" t="s">
        <v>1397</v>
      </c>
      <c r="M593" s="5">
        <v>2315</v>
      </c>
      <c r="N593" s="1" t="str">
        <f>+Tabla15[[#This Row],[NOMBRE DE LA CAUSA 2017]]</f>
        <v>NO RECONOCIMIENTO DE INDEMNIZACION POR DESPIDO SIN JUSTA CAUSA</v>
      </c>
    </row>
    <row r="594" spans="1:14" ht="15" customHeight="1">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7" t="s">
        <v>17</v>
      </c>
      <c r="H594" s="7"/>
      <c r="I594" s="7"/>
      <c r="J594" s="7" t="s">
        <v>18</v>
      </c>
      <c r="K594" s="7" t="s">
        <v>19</v>
      </c>
      <c r="L594" s="8" t="s">
        <v>299</v>
      </c>
      <c r="M594" s="5">
        <v>471</v>
      </c>
      <c r="N594" s="1" t="str">
        <f>+Tabla15[[#This Row],[NOMBRE DE LA CAUSA 2017]]</f>
        <v>NO RECONOCIMIENTO DE INDEMNIZACION POR DISMINUCION DE CAPACIDAD LABORAL</v>
      </c>
    </row>
    <row r="595" spans="1:14" ht="15" customHeight="1">
      <c r="A595" s="1">
        <f>+Tabla15[[#This Row],[1]]</f>
        <v>593</v>
      </c>
      <c r="B595" s="7" t="s">
        <v>302</v>
      </c>
      <c r="C595" s="1">
        <v>1</v>
      </c>
      <c r="D595" s="1">
        <f>+IF(Tabla15[[#This Row],[NOMBRE DE LA CAUSA 2018]]=0,0,1)</f>
        <v>1</v>
      </c>
      <c r="E595" s="1">
        <f>+E594+Tabla15[[#This Row],[NOMBRE DE LA CAUSA 2019]]</f>
        <v>593</v>
      </c>
      <c r="F595" s="1">
        <f>+Tabla15[[#This Row],[0]]*Tabla15[[#This Row],[NOMBRE DE LA CAUSA 2019]]</f>
        <v>593</v>
      </c>
      <c r="G595" s="7" t="s">
        <v>17</v>
      </c>
      <c r="H595" s="7"/>
      <c r="I595" s="7"/>
      <c r="J595" s="1" t="s">
        <v>18</v>
      </c>
      <c r="K595" s="1" t="s">
        <v>19</v>
      </c>
      <c r="L595" s="8" t="s">
        <v>303</v>
      </c>
      <c r="M595" s="5">
        <v>479</v>
      </c>
      <c r="N595" s="1" t="str">
        <f>+Tabla15[[#This Row],[NOMBRE DE LA CAUSA 2017]]</f>
        <v>NO RECONOCIMIENTO DE INDEMNIZACION POR MUERTE EN ACCIDENTE DE TRABAJO</v>
      </c>
    </row>
    <row r="596" spans="1:14" ht="15" customHeight="1">
      <c r="A596" s="1">
        <f>+Tabla15[[#This Row],[1]]</f>
        <v>594</v>
      </c>
      <c r="B596" s="9" t="s">
        <v>1452</v>
      </c>
      <c r="C596" s="1">
        <v>1</v>
      </c>
      <c r="D596" s="1">
        <f>+IF(Tabla15[[#This Row],[NOMBRE DE LA CAUSA 2018]]=0,0,1)</f>
        <v>1</v>
      </c>
      <c r="E596" s="1">
        <f>+E595+Tabla15[[#This Row],[NOMBRE DE LA CAUSA 2019]]</f>
        <v>594</v>
      </c>
      <c r="F596" s="1">
        <f>+Tabla15[[#This Row],[0]]*Tabla15[[#This Row],[NOMBRE DE LA CAUSA 2019]]</f>
        <v>594</v>
      </c>
      <c r="G596" s="7" t="s">
        <v>746</v>
      </c>
      <c r="H596" s="7"/>
      <c r="I596" s="9" t="s">
        <v>1450</v>
      </c>
      <c r="J596" s="7"/>
      <c r="K596" s="9" t="s">
        <v>19</v>
      </c>
      <c r="L596" s="6" t="s">
        <v>1453</v>
      </c>
      <c r="M596" s="34">
        <v>2346</v>
      </c>
      <c r="N596" s="1" t="str">
        <f>+Tabla15[[#This Row],[NOMBRE DE LA CAUSA 2017]]</f>
        <v>NO RECONOCIMIENTO DE INDEMNIZACION SUSTITUTIVA DE PENSION DE SOBREVIVIENTES</v>
      </c>
    </row>
    <row r="597" spans="1:14" ht="15" customHeight="1">
      <c r="A597" s="1">
        <f>+Tabla15[[#This Row],[1]]</f>
        <v>595</v>
      </c>
      <c r="B597" s="7" t="s">
        <v>120</v>
      </c>
      <c r="C597" s="1">
        <v>1</v>
      </c>
      <c r="D597" s="1">
        <f>+IF(Tabla15[[#This Row],[NOMBRE DE LA CAUSA 2018]]=0,0,1)</f>
        <v>1</v>
      </c>
      <c r="E597" s="1">
        <f>+E596+Tabla15[[#This Row],[NOMBRE DE LA CAUSA 2019]]</f>
        <v>595</v>
      </c>
      <c r="F597" s="1">
        <f>+Tabla15[[#This Row],[0]]*Tabla15[[#This Row],[NOMBRE DE LA CAUSA 2019]]</f>
        <v>595</v>
      </c>
      <c r="G597" s="7" t="s">
        <v>17</v>
      </c>
      <c r="H597" s="7"/>
      <c r="I597" s="7"/>
      <c r="J597" s="7" t="s">
        <v>18</v>
      </c>
      <c r="K597" s="7" t="s">
        <v>19</v>
      </c>
      <c r="L597" s="6" t="s">
        <v>121</v>
      </c>
      <c r="M597" s="5">
        <v>199</v>
      </c>
      <c r="N597" s="1" t="str">
        <f>+Tabla15[[#This Row],[NOMBRE DE LA CAUSA 2017]]</f>
        <v>NO RECONOCIMIENTO DE INDEMNIZACION SUSTITUTIVA DE PENSION DE VEJEZ</v>
      </c>
    </row>
    <row r="598" spans="1:14" ht="15" customHeight="1">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7" t="s">
        <v>753</v>
      </c>
      <c r="H598" s="1" t="s">
        <v>1225</v>
      </c>
      <c r="K598" s="1" t="s">
        <v>19</v>
      </c>
      <c r="L598" s="13" t="s">
        <v>1226</v>
      </c>
      <c r="M598" s="5">
        <v>2238</v>
      </c>
      <c r="N598" s="1" t="str">
        <f>+Tabla15[[#This Row],[NOMBRE DE LA CAUSA 2017]]</f>
        <v>NO RECONOCIMIENTO DE INTERESES SOBRE AUXILIO DE CESANTIAS</v>
      </c>
    </row>
    <row r="599" spans="1:14" ht="15" customHeight="1">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7" t="s">
        <v>17</v>
      </c>
      <c r="I599" s="7"/>
      <c r="J599" s="7" t="s">
        <v>18</v>
      </c>
      <c r="K599" s="7" t="s">
        <v>19</v>
      </c>
      <c r="L599" s="11" t="s">
        <v>361</v>
      </c>
      <c r="M599" s="5">
        <v>645</v>
      </c>
      <c r="N599" s="1" t="str">
        <f>+Tabla15[[#This Row],[NOMBRE DE LA CAUSA 2017]]</f>
        <v>NO RECONOCIMIENTO DE LA BONIFICACION POR COMPENSACION</v>
      </c>
    </row>
    <row r="600" spans="1:14" ht="15" customHeight="1">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7" t="s">
        <v>17</v>
      </c>
      <c r="I600" s="7"/>
      <c r="J600" s="7" t="s">
        <v>18</v>
      </c>
      <c r="K600" s="7" t="s">
        <v>19</v>
      </c>
      <c r="L600" s="8" t="s">
        <v>32</v>
      </c>
      <c r="M600" s="5">
        <v>25</v>
      </c>
      <c r="N600" s="1" t="str">
        <f>+Tabla15[[#This Row],[NOMBRE DE LA CAUSA 2017]]</f>
        <v>NO RECONOCIMIENTO DE LA INDEXACION Y REAJUSTE DE LA ASIGNACION DE RETIRO</v>
      </c>
    </row>
    <row r="601" spans="1:14" ht="15" customHeight="1">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7" t="s">
        <v>753</v>
      </c>
      <c r="H601" s="1" t="s">
        <v>1196</v>
      </c>
      <c r="K601" s="1" t="s">
        <v>19</v>
      </c>
      <c r="L601" s="1" t="s">
        <v>1199</v>
      </c>
      <c r="M601" s="5">
        <v>2226</v>
      </c>
      <c r="N601" s="1" t="str">
        <f>+Tabla15[[#This Row],[NOMBRE DE LA CAUSA 2017]]</f>
        <v>NO RECONOCIMIENTO DE LA INDEXACION Y REAJUSTE DE LA PENSION DE INVALIDEZ</v>
      </c>
    </row>
    <row r="602" spans="1:14" ht="15" customHeight="1">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7" t="s">
        <v>753</v>
      </c>
      <c r="H602" s="7" t="s">
        <v>1196</v>
      </c>
      <c r="I602" s="7"/>
      <c r="J602" s="7"/>
      <c r="K602" s="7" t="s">
        <v>19</v>
      </c>
      <c r="L602" s="1" t="s">
        <v>1201</v>
      </c>
      <c r="M602" s="5">
        <v>2227</v>
      </c>
      <c r="N602" s="1" t="str">
        <f>+Tabla15[[#This Row],[NOMBRE DE LA CAUSA 2017]]</f>
        <v>NO RECONOCIMIENTO DE LA INDEXACION Y REAJUSTE DE LA PENSION DE SOBREVIVIENTE</v>
      </c>
    </row>
    <row r="603" spans="1:14" ht="15" customHeight="1">
      <c r="A603" s="1">
        <f>+Tabla15[[#This Row],[1]]</f>
        <v>601</v>
      </c>
      <c r="B603" s="7" t="s">
        <v>1195</v>
      </c>
      <c r="C603" s="1">
        <v>1</v>
      </c>
      <c r="D603" s="1">
        <f>+IF(Tabla15[[#This Row],[NOMBRE DE LA CAUSA 2018]]=0,0,1)</f>
        <v>1</v>
      </c>
      <c r="E603" s="1">
        <f>+E602+Tabla15[[#This Row],[NOMBRE DE LA CAUSA 2019]]</f>
        <v>601</v>
      </c>
      <c r="F603" s="1">
        <f>+Tabla15[[#This Row],[0]]*Tabla15[[#This Row],[NOMBRE DE LA CAUSA 2019]]</f>
        <v>601</v>
      </c>
      <c r="G603" s="7" t="s">
        <v>753</v>
      </c>
      <c r="H603" s="1" t="s">
        <v>1196</v>
      </c>
      <c r="I603" s="7"/>
      <c r="J603" s="7"/>
      <c r="K603" s="7" t="s">
        <v>19</v>
      </c>
      <c r="L603" s="8" t="s">
        <v>1197</v>
      </c>
      <c r="M603" s="5">
        <v>2225</v>
      </c>
      <c r="N603" s="1" t="str">
        <f>+Tabla15[[#This Row],[NOMBRE DE LA CAUSA 2017]]</f>
        <v>NO RECONOCIMIENTO DE LA INDEXACION Y REAJUSTE DE LA PENSION DE VEJEZ</v>
      </c>
    </row>
    <row r="604" spans="1:14" ht="15" customHeight="1">
      <c r="A604" s="1">
        <f>+Tabla15[[#This Row],[1]]</f>
        <v>602</v>
      </c>
      <c r="B604" s="6" t="s">
        <v>1464</v>
      </c>
      <c r="C604" s="1">
        <v>1</v>
      </c>
      <c r="D604" s="1">
        <f>+IF(Tabla15[[#This Row],[NOMBRE DE LA CAUSA 2018]]=0,0,1)</f>
        <v>1</v>
      </c>
      <c r="E604" s="1">
        <f>+E603+Tabla15[[#This Row],[NOMBRE DE LA CAUSA 2019]]</f>
        <v>602</v>
      </c>
      <c r="F604" s="1">
        <f>+Tabla15[[#This Row],[0]]*Tabla15[[#This Row],[NOMBRE DE LA CAUSA 2019]]</f>
        <v>602</v>
      </c>
      <c r="G604" s="7" t="s">
        <v>746</v>
      </c>
      <c r="I604" s="6" t="s">
        <v>1450</v>
      </c>
      <c r="K604" s="6" t="s">
        <v>19</v>
      </c>
      <c r="L604" s="11" t="s">
        <v>1465</v>
      </c>
      <c r="M604" s="34">
        <v>2352</v>
      </c>
      <c r="N604" s="1" t="str">
        <f>+Tabla15[[#This Row],[NOMBRE DE LA CAUSA 2017]]</f>
        <v>NO RECONOCIMIENTO DE LA INDEXACION Y REAJUSTE DE PENSION SUSTITUTIVA</v>
      </c>
    </row>
    <row r="605" spans="1:14" ht="15" customHeight="1">
      <c r="A605" s="1">
        <f>+Tabla15[[#This Row],[1]]</f>
        <v>603</v>
      </c>
      <c r="B605" s="9" t="s">
        <v>444</v>
      </c>
      <c r="C605" s="1">
        <v>1</v>
      </c>
      <c r="D605" s="1">
        <f>+IF(Tabla15[[#This Row],[NOMBRE DE LA CAUSA 2018]]=0,0,1)</f>
        <v>1</v>
      </c>
      <c r="E605" s="1">
        <f>+E604+Tabla15[[#This Row],[NOMBRE DE LA CAUSA 2019]]</f>
        <v>603</v>
      </c>
      <c r="F605" s="1">
        <f>+Tabla15[[#This Row],[0]]*Tabla15[[#This Row],[NOMBRE DE LA CAUSA 2019]]</f>
        <v>603</v>
      </c>
      <c r="G605" s="9" t="s">
        <v>17</v>
      </c>
      <c r="I605" s="7"/>
      <c r="J605" s="7" t="s">
        <v>18</v>
      </c>
      <c r="K605" s="7" t="s">
        <v>19</v>
      </c>
      <c r="L605" s="11" t="s">
        <v>445</v>
      </c>
      <c r="M605" s="5">
        <v>812</v>
      </c>
      <c r="N605" s="1" t="str">
        <f>+Tabla15[[#This Row],[NOMBRE DE LA CAUSA 2017]]</f>
        <v>NO RECONOCIMIENTO DE LOS TRES (3) MESES DE ALTA ESTABLECIDOS EN EL DECRETO 1214 DE 1990</v>
      </c>
    </row>
    <row r="606" spans="1:14" ht="15" customHeight="1">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7" t="s">
        <v>753</v>
      </c>
      <c r="H606" s="1" t="s">
        <v>1309</v>
      </c>
      <c r="K606" s="1" t="s">
        <v>19</v>
      </c>
      <c r="L606" s="6" t="s">
        <v>1310</v>
      </c>
      <c r="M606" s="5">
        <v>2275</v>
      </c>
      <c r="N606" s="1" t="str">
        <f>+Tabla15[[#This Row],[NOMBRE DE LA CAUSA 2017]]</f>
        <v>NO RECONOCIMIENTO DE PAGO DE INCAPACIDAD MEDICA</v>
      </c>
    </row>
    <row r="607" spans="1:14" ht="15" customHeight="1">
      <c r="A607" s="1">
        <f>+Tabla15[[#This Row],[1]]</f>
        <v>605</v>
      </c>
      <c r="B607" s="30" t="s">
        <v>238</v>
      </c>
      <c r="C607" s="1">
        <v>1</v>
      </c>
      <c r="D607" s="1">
        <f>+IF(Tabla15[[#This Row],[NOMBRE DE LA CAUSA 2018]]=0,0,1)</f>
        <v>1</v>
      </c>
      <c r="E607" s="1">
        <f>+E606+Tabla15[[#This Row],[NOMBRE DE LA CAUSA 2019]]</f>
        <v>605</v>
      </c>
      <c r="F607" s="1">
        <f>+Tabla15[[#This Row],[0]]*Tabla15[[#This Row],[NOMBRE DE LA CAUSA 2019]]</f>
        <v>605</v>
      </c>
      <c r="G607" s="7" t="s">
        <v>17</v>
      </c>
      <c r="J607" s="1" t="s">
        <v>18</v>
      </c>
      <c r="K607" s="1" t="s">
        <v>19</v>
      </c>
      <c r="L607" s="1" t="s">
        <v>239</v>
      </c>
      <c r="M607" s="5">
        <v>391</v>
      </c>
      <c r="N607" s="1" t="str">
        <f>+Tabla15[[#This Row],[NOMBRE DE LA CAUSA 2017]]</f>
        <v>NO RECONOCIMIENTO DE PENSION DE INVALIDEZ</v>
      </c>
    </row>
    <row r="608" spans="1:14" ht="15" customHeight="1">
      <c r="A608" s="1">
        <f>+Tabla15[[#This Row],[1]]</f>
        <v>606</v>
      </c>
      <c r="B608" s="30" t="s">
        <v>306</v>
      </c>
      <c r="C608" s="1">
        <v>1</v>
      </c>
      <c r="D608" s="1">
        <f>+IF(Tabla15[[#This Row],[NOMBRE DE LA CAUSA 2018]]=0,0,1)</f>
        <v>1</v>
      </c>
      <c r="E608" s="1">
        <f>+E607+Tabla15[[#This Row],[NOMBRE DE LA CAUSA 2019]]</f>
        <v>606</v>
      </c>
      <c r="F608" s="1">
        <f>+Tabla15[[#This Row],[0]]*Tabla15[[#This Row],[NOMBRE DE LA CAUSA 2019]]</f>
        <v>606</v>
      </c>
      <c r="G608" s="7" t="s">
        <v>17</v>
      </c>
      <c r="I608" s="7"/>
      <c r="J608" s="7" t="s">
        <v>18</v>
      </c>
      <c r="K608" s="7" t="s">
        <v>19</v>
      </c>
      <c r="L608" s="6" t="s">
        <v>307</v>
      </c>
      <c r="M608" s="5">
        <v>484</v>
      </c>
      <c r="N608" s="1" t="str">
        <f>+Tabla15[[#This Row],[NOMBRE DE LA CAUSA 2017]]</f>
        <v>NO RECONOCIMIENTO DE PENSION DE SOBREVIVIENTE</v>
      </c>
    </row>
    <row r="609" spans="1:14" ht="15" customHeight="1">
      <c r="A609" s="1">
        <f>+Tabla15[[#This Row],[1]]</f>
        <v>607</v>
      </c>
      <c r="B609" s="6" t="s">
        <v>29</v>
      </c>
      <c r="C609" s="1">
        <v>1</v>
      </c>
      <c r="D609" s="1">
        <f>+IF(Tabla15[[#This Row],[NOMBRE DE LA CAUSA 2018]]=0,0,1)</f>
        <v>1</v>
      </c>
      <c r="E609" s="1">
        <f>+E608+Tabla15[[#This Row],[NOMBRE DE LA CAUSA 2019]]</f>
        <v>607</v>
      </c>
      <c r="F609" s="1">
        <f>+Tabla15[[#This Row],[0]]*Tabla15[[#This Row],[NOMBRE DE LA CAUSA 2019]]</f>
        <v>607</v>
      </c>
      <c r="G609" s="7" t="s">
        <v>17</v>
      </c>
      <c r="I609" s="7"/>
      <c r="J609" s="1" t="s">
        <v>18</v>
      </c>
      <c r="K609" s="1" t="s">
        <v>19</v>
      </c>
      <c r="L609" s="8" t="s">
        <v>30</v>
      </c>
      <c r="M609" s="5">
        <v>21</v>
      </c>
      <c r="N609" s="1" t="str">
        <f>+Tabla15[[#This Row],[NOMBRE DE LA CAUSA 2017]]</f>
        <v>NO RECONOCIMIENTO DE PENSION DE VEJEZ</v>
      </c>
    </row>
    <row r="610" spans="1:14" ht="15" customHeight="1">
      <c r="A610" s="1">
        <f>+Tabla15[[#This Row],[1]]</f>
        <v>608</v>
      </c>
      <c r="B610" s="7" t="s">
        <v>505</v>
      </c>
      <c r="C610" s="1">
        <v>1</v>
      </c>
      <c r="D610" s="1">
        <f>+IF(Tabla15[[#This Row],[NOMBRE DE LA CAUSA 2018]]=0,0,1)</f>
        <v>1</v>
      </c>
      <c r="E610" s="1">
        <f>+E609+Tabla15[[#This Row],[NOMBRE DE LA CAUSA 2019]]</f>
        <v>608</v>
      </c>
      <c r="F610" s="1">
        <f>+Tabla15[[#This Row],[0]]*Tabla15[[#This Row],[NOMBRE DE LA CAUSA 2019]]</f>
        <v>608</v>
      </c>
      <c r="G610" s="7" t="s">
        <v>17</v>
      </c>
      <c r="I610" s="7"/>
      <c r="J610" s="7" t="s">
        <v>18</v>
      </c>
      <c r="K610" s="7" t="s">
        <v>19</v>
      </c>
      <c r="L610" s="8" t="s">
        <v>506</v>
      </c>
      <c r="M610" s="5">
        <v>853</v>
      </c>
      <c r="N610" s="1" t="str">
        <f>+Tabla15[[#This Row],[NOMBRE DE LA CAUSA 2017]]</f>
        <v>NO RECONOCIMIENTO DE PENSION FAMILIAR</v>
      </c>
    </row>
    <row r="611" spans="1:14" ht="15" customHeight="1">
      <c r="A611" s="1">
        <f>+Tabla15[[#This Row],[1]]</f>
        <v>609</v>
      </c>
      <c r="B611" s="6" t="s">
        <v>41</v>
      </c>
      <c r="C611" s="1">
        <v>1</v>
      </c>
      <c r="D611" s="1">
        <f>+IF(Tabla15[[#This Row],[NOMBRE DE LA CAUSA 2018]]=0,0,1)</f>
        <v>1</v>
      </c>
      <c r="E611" s="1">
        <f>+E610+Tabla15[[#This Row],[NOMBRE DE LA CAUSA 2019]]</f>
        <v>609</v>
      </c>
      <c r="F611" s="1">
        <f>+Tabla15[[#This Row],[0]]*Tabla15[[#This Row],[NOMBRE DE LA CAUSA 2019]]</f>
        <v>609</v>
      </c>
      <c r="G611" s="9" t="s">
        <v>17</v>
      </c>
      <c r="I611" s="9" t="s">
        <v>42</v>
      </c>
      <c r="J611" s="7" t="s">
        <v>18</v>
      </c>
      <c r="K611" s="7" t="s">
        <v>19</v>
      </c>
      <c r="L611" s="6" t="s">
        <v>43</v>
      </c>
      <c r="M611" s="5">
        <v>39</v>
      </c>
      <c r="N611" s="1" t="str">
        <f>+Tabla15[[#This Row],[NOMBRE DE LA CAUSA 2017]]</f>
        <v>NO RECONOCIMIENTO DE PENSION SUSTITUTIVA</v>
      </c>
    </row>
    <row r="612" spans="1:14" ht="15" customHeight="1">
      <c r="A612" s="1">
        <f>+Tabla15[[#This Row],[1]]</f>
        <v>610</v>
      </c>
      <c r="B612" s="7" t="s">
        <v>1272</v>
      </c>
      <c r="C612" s="1">
        <v>1</v>
      </c>
      <c r="D612" s="1">
        <f>+IF(Tabla15[[#This Row],[NOMBRE DE LA CAUSA 2018]]=0,0,1)</f>
        <v>1</v>
      </c>
      <c r="E612" s="1">
        <f>+E611+Tabla15[[#This Row],[NOMBRE DE LA CAUSA 2019]]</f>
        <v>610</v>
      </c>
      <c r="F612" s="1">
        <f>+Tabla15[[#This Row],[0]]*Tabla15[[#This Row],[NOMBRE DE LA CAUSA 2019]]</f>
        <v>610</v>
      </c>
      <c r="G612" s="7" t="s">
        <v>753</v>
      </c>
      <c r="H612" s="1" t="s">
        <v>1273</v>
      </c>
      <c r="I612" s="7"/>
      <c r="K612" s="1" t="s">
        <v>19</v>
      </c>
      <c r="L612" s="1" t="s">
        <v>1274</v>
      </c>
      <c r="M612" s="5">
        <v>2260</v>
      </c>
      <c r="N612" s="1" t="str">
        <f>+Tabla15[[#This Row],[NOMBRE DE LA CAUSA 2017]]</f>
        <v>NO RECONOCIMIENTO DE PRESTACIONES SOCIALES</v>
      </c>
    </row>
    <row r="613" spans="1:14" ht="15" customHeight="1">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7" t="s">
        <v>17</v>
      </c>
      <c r="I613" s="7"/>
      <c r="J613" s="7" t="s">
        <v>18</v>
      </c>
      <c r="K613" s="7" t="s">
        <v>19</v>
      </c>
      <c r="L613" s="1" t="s">
        <v>36</v>
      </c>
      <c r="M613" s="5">
        <v>32</v>
      </c>
      <c r="N613" s="1" t="str">
        <f>+Tabla15[[#This Row],[NOMBRE DE LA CAUSA 2017]]</f>
        <v>NO RECONOCIMIENTO DE PRIMA DE ACTIVIDAD</v>
      </c>
    </row>
    <row r="614" spans="1:14" ht="15" customHeight="1">
      <c r="A614" s="1">
        <f>+Tabla15[[#This Row],[1]]</f>
        <v>612</v>
      </c>
      <c r="B614" s="7" t="s">
        <v>33</v>
      </c>
      <c r="C614" s="1">
        <v>1</v>
      </c>
      <c r="D614" s="1">
        <f>+IF(Tabla15[[#This Row],[NOMBRE DE LA CAUSA 2018]]=0,0,1)</f>
        <v>1</v>
      </c>
      <c r="E614" s="1">
        <f>+E613+Tabla15[[#This Row],[NOMBRE DE LA CAUSA 2019]]</f>
        <v>612</v>
      </c>
      <c r="F614" s="1">
        <f>+Tabla15[[#This Row],[0]]*Tabla15[[#This Row],[NOMBRE DE LA CAUSA 2019]]</f>
        <v>612</v>
      </c>
      <c r="G614" s="7" t="s">
        <v>17</v>
      </c>
      <c r="I614" s="7"/>
      <c r="J614" s="7" t="s">
        <v>18</v>
      </c>
      <c r="K614" s="7" t="s">
        <v>19</v>
      </c>
      <c r="L614" s="1" t="s">
        <v>34</v>
      </c>
      <c r="M614" s="5">
        <v>30</v>
      </c>
      <c r="N614" s="1" t="str">
        <f>+Tabla15[[#This Row],[NOMBRE DE LA CAUSA 2017]]</f>
        <v>NO RECONOCIMIENTO DE PRIMA DE ACTUALIZACION</v>
      </c>
    </row>
    <row r="615" spans="1:14" ht="15" customHeight="1">
      <c r="A615" s="1">
        <f>+Tabla15[[#This Row],[1]]</f>
        <v>613</v>
      </c>
      <c r="B615" s="7" t="s">
        <v>308</v>
      </c>
      <c r="C615" s="1">
        <v>1</v>
      </c>
      <c r="D615" s="1">
        <f>+IF(Tabla15[[#This Row],[NOMBRE DE LA CAUSA 2018]]=0,0,1)</f>
        <v>1</v>
      </c>
      <c r="E615" s="1">
        <f>+E614+Tabla15[[#This Row],[NOMBRE DE LA CAUSA 2019]]</f>
        <v>613</v>
      </c>
      <c r="F615" s="1">
        <f>+Tabla15[[#This Row],[0]]*Tabla15[[#This Row],[NOMBRE DE LA CAUSA 2019]]</f>
        <v>613</v>
      </c>
      <c r="G615" s="7" t="s">
        <v>17</v>
      </c>
      <c r="I615" s="7"/>
      <c r="J615" s="7" t="s">
        <v>18</v>
      </c>
      <c r="K615" s="7" t="s">
        <v>19</v>
      </c>
      <c r="L615" s="8" t="s">
        <v>309</v>
      </c>
      <c r="M615" s="5">
        <v>487</v>
      </c>
      <c r="N615" s="1" t="str">
        <f>+Tabla15[[#This Row],[NOMBRE DE LA CAUSA 2017]]</f>
        <v>NO RECONOCIMIENTO DE PRIMA DE ANTIGUEDAD</v>
      </c>
    </row>
    <row r="616" spans="1:14" ht="15" customHeight="1">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7" t="s">
        <v>753</v>
      </c>
      <c r="H616" s="1" t="s">
        <v>1241</v>
      </c>
      <c r="I616" s="7"/>
      <c r="J616" s="7"/>
      <c r="K616" s="7" t="s">
        <v>19</v>
      </c>
      <c r="L616" s="1" t="s">
        <v>1242</v>
      </c>
      <c r="M616" s="5">
        <v>2245</v>
      </c>
      <c r="N616" s="1" t="str">
        <f>+Tabla15[[#This Row],[NOMBRE DE LA CAUSA 2017]]</f>
        <v>NO RECONOCIMIENTO DE PRIMA DE SERVICIOS</v>
      </c>
    </row>
    <row r="617" spans="1:14" ht="15" customHeight="1">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7" t="s">
        <v>17</v>
      </c>
      <c r="I617" s="7"/>
      <c r="J617" s="7" t="s">
        <v>18</v>
      </c>
      <c r="K617" s="7" t="s">
        <v>19</v>
      </c>
      <c r="L617" s="1" t="s">
        <v>38</v>
      </c>
      <c r="M617" s="5">
        <v>33</v>
      </c>
      <c r="N617" s="1" t="str">
        <f>+Tabla15[[#This Row],[NOMBRE DE LA CAUSA 2017]]</f>
        <v>NO RECONOCIMIENTO DE PRIMA TECNICA</v>
      </c>
    </row>
    <row r="618" spans="1:14" ht="15" customHeight="1">
      <c r="A618" s="1">
        <f>+Tabla15[[#This Row],[1]]</f>
        <v>616</v>
      </c>
      <c r="B618" s="7" t="s">
        <v>1208</v>
      </c>
      <c r="C618" s="1">
        <v>1</v>
      </c>
      <c r="D618" s="1">
        <f>+IF(Tabla15[[#This Row],[NOMBRE DE LA CAUSA 2018]]=0,0,1)</f>
        <v>1</v>
      </c>
      <c r="E618" s="1">
        <f>+E617+Tabla15[[#This Row],[NOMBRE DE LA CAUSA 2019]]</f>
        <v>616</v>
      </c>
      <c r="F618" s="1">
        <f>+Tabla15[[#This Row],[0]]*Tabla15[[#This Row],[NOMBRE DE LA CAUSA 2019]]</f>
        <v>616</v>
      </c>
      <c r="G618" s="7" t="s">
        <v>753</v>
      </c>
      <c r="H618" s="1" t="s">
        <v>1209</v>
      </c>
      <c r="I618" s="7"/>
      <c r="J618" s="7"/>
      <c r="K618" s="7" t="s">
        <v>19</v>
      </c>
      <c r="L618" s="1" t="s">
        <v>1210</v>
      </c>
      <c r="M618" s="5">
        <v>2231</v>
      </c>
      <c r="N618" s="1" t="str">
        <f>+Tabla15[[#This Row],[NOMBRE DE LA CAUSA 2017]]</f>
        <v>NO RECONOCIMIENTO DE REAJUSTE DE LA PENSION POR LEY 4 DE 1992</v>
      </c>
    </row>
    <row r="619" spans="1:14" ht="15" customHeight="1">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7" t="s">
        <v>17</v>
      </c>
      <c r="J619" s="1" t="s">
        <v>18</v>
      </c>
      <c r="K619" s="1" t="s">
        <v>19</v>
      </c>
      <c r="L619" s="1" t="s">
        <v>295</v>
      </c>
      <c r="M619" s="5">
        <v>468</v>
      </c>
      <c r="N619" s="1" t="str">
        <f>+Tabla15[[#This Row],[NOMBRE DE LA CAUSA 2017]]</f>
        <v>NO RECONOCIMIENTO DE REAJUSTE O NIVELACION SALARIAL</v>
      </c>
    </row>
    <row r="620" spans="1:14" ht="15" customHeight="1">
      <c r="A620" s="1">
        <f>+Tabla15[[#This Row],[1]]</f>
        <v>618</v>
      </c>
      <c r="B620" s="9" t="s">
        <v>370</v>
      </c>
      <c r="C620" s="1">
        <v>1</v>
      </c>
      <c r="D620" s="1">
        <f>+IF(Tabla15[[#This Row],[NOMBRE DE LA CAUSA 2018]]=0,0,1)</f>
        <v>1</v>
      </c>
      <c r="E620" s="1">
        <f>+E619+Tabla15[[#This Row],[NOMBRE DE LA CAUSA 2019]]</f>
        <v>618</v>
      </c>
      <c r="F620" s="1">
        <f>+Tabla15[[#This Row],[0]]*Tabla15[[#This Row],[NOMBRE DE LA CAUSA 2019]]</f>
        <v>618</v>
      </c>
      <c r="G620" s="9" t="s">
        <v>17</v>
      </c>
      <c r="H620" s="7"/>
      <c r="I620" s="7"/>
      <c r="J620" s="7" t="s">
        <v>18</v>
      </c>
      <c r="K620" s="7" t="s">
        <v>19</v>
      </c>
      <c r="L620" s="6" t="s">
        <v>371</v>
      </c>
      <c r="M620" s="5">
        <v>713</v>
      </c>
      <c r="N620" s="1" t="str">
        <f>+Tabla15[[#This Row],[NOMBRE DE LA CAUSA 2017]]</f>
        <v>NO RECONOCIMIENTO DE REGALIAS</v>
      </c>
    </row>
    <row r="621" spans="1:14" ht="15" customHeight="1">
      <c r="A621" s="1">
        <f>+Tabla15[[#This Row],[1]]</f>
        <v>619</v>
      </c>
      <c r="B621" s="7" t="s">
        <v>1185</v>
      </c>
      <c r="C621" s="1">
        <v>1</v>
      </c>
      <c r="D621" s="1">
        <f>+IF(Tabla15[[#This Row],[NOMBRE DE LA CAUSA 2018]]=0,0,1)</f>
        <v>1</v>
      </c>
      <c r="E621" s="1">
        <f>+E620+Tabla15[[#This Row],[NOMBRE DE LA CAUSA 2019]]</f>
        <v>619</v>
      </c>
      <c r="F621" s="1">
        <f>+Tabla15[[#This Row],[0]]*Tabla15[[#This Row],[NOMBRE DE LA CAUSA 2019]]</f>
        <v>619</v>
      </c>
      <c r="G621" s="7" t="s">
        <v>753</v>
      </c>
      <c r="H621" s="1" t="s">
        <v>1183</v>
      </c>
      <c r="I621" s="7"/>
      <c r="J621" s="7"/>
      <c r="K621" s="7" t="s">
        <v>19</v>
      </c>
      <c r="L621" s="1" t="s">
        <v>1186</v>
      </c>
      <c r="M621" s="5">
        <v>2220</v>
      </c>
      <c r="N621" s="1" t="str">
        <f>+Tabla15[[#This Row],[NOMBRE DE LA CAUSA 2017]]</f>
        <v>NO RECONOCIMIENTO DE RETROACTIVO DE PENSION DE INVALIDEZ</v>
      </c>
    </row>
    <row r="622" spans="1:14" ht="15" customHeight="1">
      <c r="A622" s="1">
        <f>+Tabla15[[#This Row],[1]]</f>
        <v>620</v>
      </c>
      <c r="B622" s="9" t="s">
        <v>1458</v>
      </c>
      <c r="C622" s="1">
        <v>1</v>
      </c>
      <c r="D622" s="1">
        <f>+IF(Tabla15[[#This Row],[NOMBRE DE LA CAUSA 2018]]=0,0,1)</f>
        <v>1</v>
      </c>
      <c r="E622" s="1">
        <f>+E621+Tabla15[[#This Row],[NOMBRE DE LA CAUSA 2019]]</f>
        <v>620</v>
      </c>
      <c r="F622" s="1">
        <f>+Tabla15[[#This Row],[0]]*Tabla15[[#This Row],[NOMBRE DE LA CAUSA 2019]]</f>
        <v>620</v>
      </c>
      <c r="G622" s="7" t="s">
        <v>746</v>
      </c>
      <c r="I622" s="9" t="s">
        <v>1450</v>
      </c>
      <c r="J622" s="7"/>
      <c r="K622" s="9" t="s">
        <v>19</v>
      </c>
      <c r="L622" s="6" t="s">
        <v>1459</v>
      </c>
      <c r="M622" s="34">
        <v>2349</v>
      </c>
      <c r="N622" s="1" t="str">
        <f>+Tabla15[[#This Row],[NOMBRE DE LA CAUSA 2017]]</f>
        <v>NO RECONOCIMIENTO DE RETROACTIVO DE PENSION DE SOBREVIVIENTE</v>
      </c>
    </row>
    <row r="623" spans="1:14" ht="15" customHeight="1">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7" t="s">
        <v>753</v>
      </c>
      <c r="H623" s="1" t="s">
        <v>1183</v>
      </c>
      <c r="K623" s="1" t="s">
        <v>19</v>
      </c>
      <c r="L623" s="1" t="s">
        <v>1184</v>
      </c>
      <c r="M623" s="5">
        <v>2219</v>
      </c>
      <c r="N623" s="1" t="str">
        <f>+Tabla15[[#This Row],[NOMBRE DE LA CAUSA 2017]]</f>
        <v>NO RECONOCIMIENTO DE RETROACTIVO DE PENSION DE VEJEZ</v>
      </c>
    </row>
    <row r="624" spans="1:14" ht="15" customHeight="1">
      <c r="A624" s="1">
        <f>+Tabla15[[#This Row],[1]]</f>
        <v>622</v>
      </c>
      <c r="B624" s="9" t="s">
        <v>1468</v>
      </c>
      <c r="C624" s="1">
        <v>1</v>
      </c>
      <c r="D624" s="1">
        <f>+IF(Tabla15[[#This Row],[NOMBRE DE LA CAUSA 2018]]=0,0,1)</f>
        <v>1</v>
      </c>
      <c r="E624" s="1">
        <f>+E623+Tabla15[[#This Row],[NOMBRE DE LA CAUSA 2019]]</f>
        <v>622</v>
      </c>
      <c r="F624" s="1">
        <f>+Tabla15[[#This Row],[0]]*Tabla15[[#This Row],[NOMBRE DE LA CAUSA 2019]]</f>
        <v>622</v>
      </c>
      <c r="G624" s="7" t="s">
        <v>746</v>
      </c>
      <c r="H624" s="7"/>
      <c r="I624" s="9" t="s">
        <v>1450</v>
      </c>
      <c r="J624" s="7"/>
      <c r="K624" s="9" t="s">
        <v>19</v>
      </c>
      <c r="L624" s="6" t="s">
        <v>1469</v>
      </c>
      <c r="M624" s="34">
        <v>2354</v>
      </c>
      <c r="N624" s="1" t="str">
        <f>+Tabla15[[#This Row],[NOMBRE DE LA CAUSA 2017]]</f>
        <v>NO RECONOCIMIENTO DE RETROACTIVO DE PENSION SUSTITUTIVA</v>
      </c>
    </row>
    <row r="625" spans="1:14" ht="15" customHeight="1">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7" t="s">
        <v>753</v>
      </c>
      <c r="H625" s="1" t="s">
        <v>1266</v>
      </c>
      <c r="K625" s="1" t="s">
        <v>19</v>
      </c>
      <c r="L625" s="1" t="s">
        <v>1267</v>
      </c>
      <c r="M625" s="5">
        <v>2257</v>
      </c>
      <c r="N625" s="1" t="str">
        <f>+Tabla15[[#This Row],[NOMBRE DE LA CAUSA 2017]]</f>
        <v>NO RECONOCIMIENTO DE SUBSIDIO DE VIVIENDA</v>
      </c>
    </row>
    <row r="626" spans="1:14" ht="15" customHeight="1">
      <c r="A626" s="1">
        <f>+Tabla15[[#This Row],[1]]</f>
        <v>624</v>
      </c>
      <c r="B626" s="7" t="s">
        <v>234</v>
      </c>
      <c r="C626" s="1">
        <v>1</v>
      </c>
      <c r="D626" s="1">
        <f>+IF(Tabla15[[#This Row],[NOMBRE DE LA CAUSA 2018]]=0,0,1)</f>
        <v>1</v>
      </c>
      <c r="E626" s="1">
        <f>+E625+Tabla15[[#This Row],[NOMBRE DE LA CAUSA 2019]]</f>
        <v>624</v>
      </c>
      <c r="F626" s="1">
        <f>+Tabla15[[#This Row],[0]]*Tabla15[[#This Row],[NOMBRE DE LA CAUSA 2019]]</f>
        <v>624</v>
      </c>
      <c r="G626" s="7" t="s">
        <v>17</v>
      </c>
      <c r="H626" s="7"/>
      <c r="I626" s="7"/>
      <c r="J626" s="7" t="s">
        <v>18</v>
      </c>
      <c r="K626" s="7" t="s">
        <v>19</v>
      </c>
      <c r="L626" s="6" t="s">
        <v>235</v>
      </c>
      <c r="M626" s="5">
        <v>388</v>
      </c>
      <c r="N626" s="1" t="str">
        <f>+Tabla15[[#This Row],[NOMBRE DE LA CAUSA 2017]]</f>
        <v>NO RECONOCIMIENTO DE SUBSIDIO FAMILIAR</v>
      </c>
    </row>
    <row r="627" spans="1:14" ht="15" customHeight="1">
      <c r="A627" s="1">
        <f>+Tabla15[[#This Row],[1]]</f>
        <v>625</v>
      </c>
      <c r="B627" s="7" t="s">
        <v>408</v>
      </c>
      <c r="C627" s="1">
        <v>1</v>
      </c>
      <c r="D627" s="1">
        <f>+IF(Tabla15[[#This Row],[NOMBRE DE LA CAUSA 2018]]=0,0,1)</f>
        <v>1</v>
      </c>
      <c r="E627" s="1">
        <f>+E626+Tabla15[[#This Row],[NOMBRE DE LA CAUSA 2019]]</f>
        <v>625</v>
      </c>
      <c r="F627" s="1">
        <f>+Tabla15[[#This Row],[0]]*Tabla15[[#This Row],[NOMBRE DE LA CAUSA 2019]]</f>
        <v>625</v>
      </c>
      <c r="G627" s="7" t="s">
        <v>17</v>
      </c>
      <c r="H627" s="7"/>
      <c r="I627" s="7"/>
      <c r="J627" s="7" t="s">
        <v>18</v>
      </c>
      <c r="K627" s="7" t="s">
        <v>19</v>
      </c>
      <c r="L627" s="1" t="s">
        <v>409</v>
      </c>
      <c r="M627" s="5">
        <v>790</v>
      </c>
      <c r="N627" s="1" t="str">
        <f>+Tabla15[[#This Row],[NOMBRE DE LA CAUSA 2017]]</f>
        <v>NO RECONOCIMIENTO DE SUSTITUCION DE LA ASIGNACION DE RETIRO</v>
      </c>
    </row>
    <row r="628" spans="1:14" ht="15" customHeight="1">
      <c r="A628" s="1">
        <f>+Tabla15[[#This Row],[1]]</f>
        <v>626</v>
      </c>
      <c r="B628" s="6" t="s">
        <v>448</v>
      </c>
      <c r="C628" s="1">
        <v>1</v>
      </c>
      <c r="D628" s="1">
        <f>+IF(Tabla15[[#This Row],[NOMBRE DE LA CAUSA 2018]]=0,0,1)</f>
        <v>1</v>
      </c>
      <c r="E628" s="1">
        <f>+E627+Tabla15[[#This Row],[NOMBRE DE LA CAUSA 2019]]</f>
        <v>626</v>
      </c>
      <c r="F628" s="1">
        <f>+Tabla15[[#This Row],[0]]*Tabla15[[#This Row],[NOMBRE DE LA CAUSA 2019]]</f>
        <v>626</v>
      </c>
      <c r="G628" s="9" t="s">
        <v>17</v>
      </c>
      <c r="I628" s="7"/>
      <c r="J628" s="1" t="s">
        <v>18</v>
      </c>
      <c r="K628" s="1" t="s">
        <v>19</v>
      </c>
      <c r="L628" s="6" t="s">
        <v>449</v>
      </c>
      <c r="M628" s="5">
        <v>814</v>
      </c>
      <c r="N628" s="1" t="str">
        <f>+Tabla15[[#This Row],[NOMBRE DE LA CAUSA 2017]]</f>
        <v>NO RECONOCIMIENTO DE TIEMPO DOBLE DE SERVICIO PRESTADO EN ESTADO DE CONMOCION INTERIOR O DE GUERRA INTERNACIONAL</v>
      </c>
    </row>
    <row r="629" spans="1:14" ht="15" customHeight="1">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7" t="s">
        <v>17</v>
      </c>
      <c r="I629" s="7"/>
      <c r="J629" s="7" t="s">
        <v>18</v>
      </c>
      <c r="K629" s="7" t="s">
        <v>19</v>
      </c>
      <c r="L629" s="8" t="s">
        <v>301</v>
      </c>
      <c r="M629" s="5">
        <v>475</v>
      </c>
      <c r="N629" s="1" t="str">
        <f>+Tabla15[[#This Row],[NOMBRE DE LA CAUSA 2017]]</f>
        <v>NO RECONOCIMIENTO DE VIATICOS</v>
      </c>
    </row>
    <row r="630" spans="1:14" ht="15" customHeight="1">
      <c r="A630" s="1">
        <f>+Tabla15[[#This Row],[1]]</f>
        <v>628</v>
      </c>
      <c r="B630" s="27" t="s">
        <v>1402</v>
      </c>
      <c r="C630" s="1">
        <v>1</v>
      </c>
      <c r="D630" s="1">
        <f>+IF(Tabla15[[#This Row],[NOMBRE DE LA CAUSA 2018]]=0,0,1)</f>
        <v>1</v>
      </c>
      <c r="E630" s="1">
        <f>+E629+Tabla15[[#This Row],[NOMBRE DE LA CAUSA 2019]]</f>
        <v>628</v>
      </c>
      <c r="F630" s="1">
        <f>+Tabla15[[#This Row],[0]]*Tabla15[[#This Row],[NOMBRE DE LA CAUSA 2019]]</f>
        <v>628</v>
      </c>
      <c r="G630" s="7" t="s">
        <v>746</v>
      </c>
      <c r="I630" s="9" t="s">
        <v>1403</v>
      </c>
      <c r="J630" s="7"/>
      <c r="K630" s="9" t="s">
        <v>19</v>
      </c>
      <c r="L630" s="11" t="s">
        <v>1404</v>
      </c>
      <c r="M630" s="17">
        <v>2337</v>
      </c>
      <c r="N630" s="1" t="str">
        <f>+Tabla15[[#This Row],[NOMBRE DE LA CAUSA 2017]]</f>
        <v>NO RECONOCIMIENTO DEL 20% DE INCREMENTO DE ASIGNACION SALARIAL MENSUAL PARA SOLDADOS PROFESIONALES SEGUN DECRETO 1794 DE 2000</v>
      </c>
    </row>
    <row r="631" spans="1:14" ht="15" customHeight="1">
      <c r="A631" s="1">
        <f>+Tabla15[[#This Row],[1]]</f>
        <v>629</v>
      </c>
      <c r="B631" s="7" t="s">
        <v>1219</v>
      </c>
      <c r="C631" s="1">
        <v>1</v>
      </c>
      <c r="D631" s="1">
        <f>+IF(Tabla15[[#This Row],[NOMBRE DE LA CAUSA 2018]]=0,0,1)</f>
        <v>1</v>
      </c>
      <c r="E631" s="1">
        <f>+E630+Tabla15[[#This Row],[NOMBRE DE LA CAUSA 2019]]</f>
        <v>629</v>
      </c>
      <c r="F631" s="1">
        <f>+Tabla15[[#This Row],[0]]*Tabla15[[#This Row],[NOMBRE DE LA CAUSA 2019]]</f>
        <v>629</v>
      </c>
      <c r="G631" s="7" t="s">
        <v>753</v>
      </c>
      <c r="H631" s="7" t="s">
        <v>1220</v>
      </c>
      <c r="I631" s="7"/>
      <c r="J631" s="7"/>
      <c r="K631" s="7" t="s">
        <v>19</v>
      </c>
      <c r="L631" s="11" t="s">
        <v>1221</v>
      </c>
      <c r="M631" s="5">
        <v>2236</v>
      </c>
      <c r="N631" s="1" t="str">
        <f>+Tabla15[[#This Row],[NOMBRE DE LA CAUSA 2017]]</f>
        <v>NO RECONOCIMIENTO DEL AUXILIO DE CESANTIAS</v>
      </c>
    </row>
    <row r="632" spans="1:14" ht="15" customHeight="1">
      <c r="A632" s="1">
        <f>+Tabla15[[#This Row],[1]]</f>
        <v>630</v>
      </c>
      <c r="B632" s="7" t="s">
        <v>128</v>
      </c>
      <c r="C632" s="1">
        <v>1</v>
      </c>
      <c r="D632" s="1">
        <f>+IF(Tabla15[[#This Row],[NOMBRE DE LA CAUSA 2018]]=0,0,1)</f>
        <v>1</v>
      </c>
      <c r="E632" s="1">
        <f>+E631+Tabla15[[#This Row],[NOMBRE DE LA CAUSA 2019]]</f>
        <v>630</v>
      </c>
      <c r="F632" s="1">
        <f>+Tabla15[[#This Row],[0]]*Tabla15[[#This Row],[NOMBRE DE LA CAUSA 2019]]</f>
        <v>630</v>
      </c>
      <c r="G632" s="7" t="s">
        <v>17</v>
      </c>
      <c r="H632" s="7"/>
      <c r="I632" s="7"/>
      <c r="J632" s="7" t="s">
        <v>18</v>
      </c>
      <c r="K632" s="7" t="s">
        <v>19</v>
      </c>
      <c r="L632" s="11" t="s">
        <v>129</v>
      </c>
      <c r="M632" s="5">
        <v>214</v>
      </c>
      <c r="N632" s="1" t="str">
        <f>+Tabla15[[#This Row],[NOMBRE DE LA CAUSA 2017]]</f>
        <v>NO RECONOCIMIENTO DEL AUXILIO FUNERARIO</v>
      </c>
    </row>
    <row r="633" spans="1:14" ht="15" customHeight="1">
      <c r="A633" s="1">
        <f>+Tabla15[[#This Row],[1]]</f>
        <v>631</v>
      </c>
      <c r="B633" s="9" t="s">
        <v>475</v>
      </c>
      <c r="C633" s="1">
        <v>1</v>
      </c>
      <c r="D633" s="1">
        <f>+IF(Tabla15[[#This Row],[NOMBRE DE LA CAUSA 2018]]=0,0,1)</f>
        <v>1</v>
      </c>
      <c r="E633" s="1">
        <f>+E632+Tabla15[[#This Row],[NOMBRE DE LA CAUSA 2019]]</f>
        <v>631</v>
      </c>
      <c r="F633" s="1">
        <f>+Tabla15[[#This Row],[0]]*Tabla15[[#This Row],[NOMBRE DE LA CAUSA 2019]]</f>
        <v>631</v>
      </c>
      <c r="G633" s="9" t="s">
        <v>17</v>
      </c>
      <c r="H633" s="7"/>
      <c r="I633" s="7"/>
      <c r="J633" s="7" t="s">
        <v>18</v>
      </c>
      <c r="K633" s="7" t="s">
        <v>19</v>
      </c>
      <c r="L633" s="11" t="s">
        <v>476</v>
      </c>
      <c r="M633" s="5">
        <v>832</v>
      </c>
      <c r="N633" s="1" t="str">
        <f>+Tabla15[[#This Row],[NOMBRE DE LA CAUSA 2017]]</f>
        <v>NO RECONOCIMIENTO DEL INCENTIVO A LA CAPITALIZACION RURAL ESTABLECIDO EN LA LEY 101 DE 1993</v>
      </c>
    </row>
    <row r="634" spans="1:14" ht="15" customHeight="1">
      <c r="A634" s="1">
        <f>+Tabla15[[#This Row],[1]]</f>
        <v>632</v>
      </c>
      <c r="B634" s="7" t="s">
        <v>312</v>
      </c>
      <c r="C634" s="1">
        <v>1</v>
      </c>
      <c r="D634" s="1">
        <f>+IF(Tabla15[[#This Row],[NOMBRE DE LA CAUSA 2018]]=0,0,1)</f>
        <v>1</v>
      </c>
      <c r="E634" s="1">
        <f>+E633+Tabla15[[#This Row],[NOMBRE DE LA CAUSA 2019]]</f>
        <v>632</v>
      </c>
      <c r="F634" s="1">
        <f>+Tabla15[[#This Row],[0]]*Tabla15[[#This Row],[NOMBRE DE LA CAUSA 2019]]</f>
        <v>632</v>
      </c>
      <c r="G634" s="7" t="s">
        <v>17</v>
      </c>
      <c r="H634" s="7"/>
      <c r="I634" s="7"/>
      <c r="J634" s="7" t="s">
        <v>18</v>
      </c>
      <c r="K634" s="7" t="s">
        <v>19</v>
      </c>
      <c r="L634" s="8" t="s">
        <v>313</v>
      </c>
      <c r="M634" s="5">
        <v>502</v>
      </c>
      <c r="N634" s="1" t="str">
        <f>+Tabla15[[#This Row],[NOMBRE DE LA CAUSA 2017]]</f>
        <v>NO RECONOCIMIENTO DEL SUBSIDIO NOTARIAL</v>
      </c>
    </row>
    <row r="635" spans="1:14" ht="15" customHeight="1">
      <c r="A635" s="1">
        <f>+Tabla15[[#This Row],[1]]</f>
        <v>633</v>
      </c>
      <c r="B635" s="7" t="s">
        <v>310</v>
      </c>
      <c r="C635" s="1">
        <v>1</v>
      </c>
      <c r="D635" s="1">
        <f>+IF(Tabla15[[#This Row],[NOMBRE DE LA CAUSA 2018]]=0,0,1)</f>
        <v>1</v>
      </c>
      <c r="E635" s="1">
        <f>+E634+Tabla15[[#This Row],[NOMBRE DE LA CAUSA 2019]]</f>
        <v>633</v>
      </c>
      <c r="F635" s="1">
        <f>+Tabla15[[#This Row],[0]]*Tabla15[[#This Row],[NOMBRE DE LA CAUSA 2019]]</f>
        <v>633</v>
      </c>
      <c r="G635" s="7" t="s">
        <v>17</v>
      </c>
      <c r="H635" s="7"/>
      <c r="I635" s="7"/>
      <c r="J635" s="7" t="s">
        <v>18</v>
      </c>
      <c r="K635" s="7" t="s">
        <v>19</v>
      </c>
      <c r="L635" s="11" t="s">
        <v>311</v>
      </c>
      <c r="M635" s="5">
        <v>490</v>
      </c>
      <c r="N635" s="1" t="str">
        <f>+Tabla15[[#This Row],[NOMBRE DE LA CAUSA 2017]]</f>
        <v>NO RECONOCIMIENTO DEL TIEMPO DE SERVICIO MILITAR OBLIGATORIO</v>
      </c>
    </row>
    <row r="636" spans="1:14" ht="15" customHeight="1">
      <c r="A636" s="1">
        <f>+Tabla15[[#This Row],[1]]</f>
        <v>634</v>
      </c>
      <c r="B636" s="7" t="s">
        <v>322</v>
      </c>
      <c r="C636" s="1">
        <v>1</v>
      </c>
      <c r="D636" s="1">
        <f>+IF(Tabla15[[#This Row],[NOMBRE DE LA CAUSA 2018]]=0,0,1)</f>
        <v>1</v>
      </c>
      <c r="E636" s="1">
        <f>+E635+Tabla15[[#This Row],[NOMBRE DE LA CAUSA 2019]]</f>
        <v>634</v>
      </c>
      <c r="F636" s="1">
        <f>+Tabla15[[#This Row],[0]]*Tabla15[[#This Row],[NOMBRE DE LA CAUSA 2019]]</f>
        <v>634</v>
      </c>
      <c r="G636" s="7" t="s">
        <v>17</v>
      </c>
      <c r="H636" s="7"/>
      <c r="I636" s="7"/>
      <c r="J636" s="7" t="s">
        <v>18</v>
      </c>
      <c r="K636" s="7" t="s">
        <v>19</v>
      </c>
      <c r="L636" s="11" t="s">
        <v>323</v>
      </c>
      <c r="M636" s="5">
        <v>513</v>
      </c>
      <c r="N636" s="1" t="str">
        <f>+Tabla15[[#This Row],[NOMBRE DE LA CAUSA 2017]]</f>
        <v>NO RECONOCIMIENTO EN DERECHO DE SUBSIDIOS A LOS USUARIOS DE SERVICIOS PUBLICOS DOMICILIARIOS</v>
      </c>
    </row>
    <row r="637" spans="1:14" ht="15" customHeight="1">
      <c r="A637" s="1">
        <f>+Tabla15[[#This Row],[1]]</f>
        <v>635</v>
      </c>
      <c r="B637" s="7" t="s">
        <v>118</v>
      </c>
      <c r="C637" s="1">
        <v>1</v>
      </c>
      <c r="D637" s="1">
        <f>+IF(Tabla15[[#This Row],[NOMBRE DE LA CAUSA 2018]]=0,0,1)</f>
        <v>1</v>
      </c>
      <c r="E637" s="1">
        <f>+E636+Tabla15[[#This Row],[NOMBRE DE LA CAUSA 2019]]</f>
        <v>635</v>
      </c>
      <c r="F637" s="1">
        <f>+Tabla15[[#This Row],[0]]*Tabla15[[#This Row],[NOMBRE DE LA CAUSA 2019]]</f>
        <v>635</v>
      </c>
      <c r="G637" s="7" t="s">
        <v>17</v>
      </c>
      <c r="H637" s="7"/>
      <c r="I637" s="7"/>
      <c r="J637" s="7" t="s">
        <v>18</v>
      </c>
      <c r="K637" s="7" t="s">
        <v>19</v>
      </c>
      <c r="L637" s="8" t="s">
        <v>119</v>
      </c>
      <c r="M637" s="5">
        <v>193</v>
      </c>
      <c r="N637" s="1" t="str">
        <f>+Tabla15[[#This Row],[NOMBRE DE LA CAUSA 2017]]</f>
        <v>NO RESTITUCION DE BIEN INMUEBLE ARRENDADO</v>
      </c>
    </row>
    <row r="638" spans="1:14">
      <c r="A638" s="1">
        <f>+Tabla15[[#This Row],[1]]</f>
        <v>636</v>
      </c>
      <c r="B638" s="6" t="s">
        <v>485</v>
      </c>
      <c r="C638" s="1">
        <v>1</v>
      </c>
      <c r="D638" s="1">
        <f>+IF(Tabla15[[#This Row],[NOMBRE DE LA CAUSA 2018]]=0,0,1)</f>
        <v>1</v>
      </c>
      <c r="E638" s="1">
        <f>+E637+Tabla15[[#This Row],[NOMBRE DE LA CAUSA 2019]]</f>
        <v>636</v>
      </c>
      <c r="F638" s="1">
        <f>+Tabla15[[#This Row],[0]]*Tabla15[[#This Row],[NOMBRE DE LA CAUSA 2019]]</f>
        <v>636</v>
      </c>
      <c r="G638" s="9" t="s">
        <v>17</v>
      </c>
      <c r="H638" s="7"/>
      <c r="I638" s="7"/>
      <c r="J638" s="1" t="s">
        <v>18</v>
      </c>
      <c r="K638" s="1" t="s">
        <v>19</v>
      </c>
      <c r="L638" s="6" t="s">
        <v>486</v>
      </c>
      <c r="M638" s="5">
        <v>837</v>
      </c>
      <c r="N638" s="1" t="str">
        <f>+Tabla15[[#This Row],[NOMBRE DE LA CAUSA 2017]]</f>
        <v>NO SUSCRIPCION DE CONTRATO DE CONCESION PORTUARIA</v>
      </c>
    </row>
    <row r="639" spans="1:14">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7" t="s">
        <v>753</v>
      </c>
      <c r="H639" s="7" t="s">
        <v>778</v>
      </c>
      <c r="I639" s="7"/>
      <c r="K639" s="1" t="s">
        <v>19</v>
      </c>
      <c r="L639" s="1" t="s">
        <v>779</v>
      </c>
      <c r="M639" s="5">
        <v>2038</v>
      </c>
      <c r="N639" s="1" t="str">
        <f>+Tabla15[[#This Row],[NOMBRE DE LA CAUSA 2017]]</f>
        <v>NULIDAD ABSOLUTA DEL CONTRATO ESTATAL</v>
      </c>
    </row>
    <row r="640" spans="1:14">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7" t="s">
        <v>753</v>
      </c>
      <c r="H640" s="7" t="s">
        <v>778</v>
      </c>
      <c r="I640" s="7"/>
      <c r="J640" s="7"/>
      <c r="K640" s="7" t="s">
        <v>19</v>
      </c>
      <c r="L640" s="1" t="s">
        <v>781</v>
      </c>
      <c r="M640" s="5">
        <v>2039</v>
      </c>
      <c r="N640" s="1" t="str">
        <f>+Tabla15[[#This Row],[NOMBRE DE LA CAUSA 2017]]</f>
        <v>NULIDAD RELATIVA DEL CONTRATO ESTATAL</v>
      </c>
    </row>
    <row r="641" spans="1:14">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7" t="s">
        <v>753</v>
      </c>
      <c r="H641" s="7" t="s">
        <v>1028</v>
      </c>
      <c r="I641" s="7"/>
      <c r="K641" s="1" t="s">
        <v>19</v>
      </c>
      <c r="L641" s="1" t="s">
        <v>1031</v>
      </c>
      <c r="M641" s="5">
        <v>2150</v>
      </c>
      <c r="N641" s="1" t="str">
        <f>+Tabla15[[#This Row],[NOMBRE DE LA CAUSA 2017]]</f>
        <v>OCUPACION PERMANENTE DE INMUEBLE</v>
      </c>
    </row>
    <row r="642" spans="1:14">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7" t="s">
        <v>753</v>
      </c>
      <c r="H642" s="7" t="s">
        <v>1028</v>
      </c>
      <c r="K642" s="1" t="s">
        <v>19</v>
      </c>
      <c r="L642" s="1" t="s">
        <v>1029</v>
      </c>
      <c r="M642" s="5">
        <v>2149</v>
      </c>
      <c r="N642" s="1" t="str">
        <f>+Tabla15[[#This Row],[NOMBRE DE LA CAUSA 2017]]</f>
        <v>OCUPACION TEMPORAL DE INMUEBLE</v>
      </c>
    </row>
    <row r="643" spans="1:14">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7" t="s">
        <v>17</v>
      </c>
      <c r="H643" s="7"/>
      <c r="I643" s="7"/>
      <c r="J643" s="7" t="s">
        <v>18</v>
      </c>
      <c r="K643" s="7" t="s">
        <v>19</v>
      </c>
      <c r="L643" s="1" t="s">
        <v>113</v>
      </c>
      <c r="M643" s="5">
        <v>186</v>
      </c>
      <c r="N643" s="1" t="str">
        <f>+Tabla15[[#This Row],[NOMBRE DE LA CAUSA 2017]]</f>
        <v>OMISION DE ASISTENCIA HUMANITARIA</v>
      </c>
    </row>
    <row r="644" spans="1:14">
      <c r="A644" s="1">
        <f>+Tabla15[[#This Row],[1]]</f>
        <v>642</v>
      </c>
      <c r="B644" s="7" t="s">
        <v>320</v>
      </c>
      <c r="C644" s="1">
        <v>1</v>
      </c>
      <c r="D644" s="1">
        <f>+IF(Tabla15[[#This Row],[NOMBRE DE LA CAUSA 2018]]=0,0,1)</f>
        <v>1</v>
      </c>
      <c r="E644" s="1">
        <f>+E643+Tabla15[[#This Row],[NOMBRE DE LA CAUSA 2019]]</f>
        <v>642</v>
      </c>
      <c r="F644" s="1">
        <f>+Tabla15[[#This Row],[0]]*Tabla15[[#This Row],[NOMBRE DE LA CAUSA 2019]]</f>
        <v>642</v>
      </c>
      <c r="G644" s="9" t="s">
        <v>17</v>
      </c>
      <c r="J644" s="1" t="s">
        <v>18</v>
      </c>
      <c r="K644" s="1" t="s">
        <v>19</v>
      </c>
      <c r="L644" s="8" t="s">
        <v>321</v>
      </c>
      <c r="M644" s="5">
        <v>512</v>
      </c>
      <c r="N644" s="1" t="str">
        <f>+Tabla15[[#This Row],[NOMBRE DE LA CAUSA 2017]]</f>
        <v>OMISION DE LAS NORMAS DE SALUD OCUPACIONAL</v>
      </c>
    </row>
    <row r="645" spans="1:14">
      <c r="A645" s="1">
        <f>+Tabla15[[#This Row],[1]]</f>
        <v>643</v>
      </c>
      <c r="B645" s="6" t="s">
        <v>677</v>
      </c>
      <c r="C645" s="1">
        <v>1</v>
      </c>
      <c r="D645" s="1">
        <f>+IF(Tabla15[[#This Row],[NOMBRE DE LA CAUSA 2018]]=0,0,1)</f>
        <v>1</v>
      </c>
      <c r="E645" s="1">
        <f>+E644+Tabla15[[#This Row],[NOMBRE DE LA CAUSA 2019]]</f>
        <v>643</v>
      </c>
      <c r="F645" s="1">
        <f>+Tabla15[[#This Row],[0]]*Tabla15[[#This Row],[NOMBRE DE LA CAUSA 2019]]</f>
        <v>643</v>
      </c>
      <c r="G645" s="9" t="s">
        <v>17</v>
      </c>
      <c r="I645" s="6" t="s">
        <v>473</v>
      </c>
      <c r="J645" s="1" t="s">
        <v>18</v>
      </c>
      <c r="K645" s="1" t="s">
        <v>19</v>
      </c>
      <c r="L645" s="11" t="s">
        <v>678</v>
      </c>
      <c r="M645" s="5">
        <v>1966</v>
      </c>
      <c r="N645" s="1" t="str">
        <f>+Tabla15[[#This Row],[NOMBRE DE LA CAUSA 2017]]</f>
        <v>OMISION EN LA DEVOLUCION OPORTUNA DE TRIBUTOS ADUANEROS PAGADOS EN EXCESO</v>
      </c>
    </row>
    <row r="646" spans="1:14">
      <c r="A646" s="1">
        <f>+Tabla15[[#This Row],[1]]</f>
        <v>644</v>
      </c>
      <c r="B646" s="7" t="s">
        <v>438</v>
      </c>
      <c r="C646" s="1">
        <v>1</v>
      </c>
      <c r="D646" s="1">
        <f>+IF(Tabla15[[#This Row],[NOMBRE DE LA CAUSA 2018]]=0,0,1)</f>
        <v>1</v>
      </c>
      <c r="E646" s="1">
        <f>+E645+Tabla15[[#This Row],[NOMBRE DE LA CAUSA 2019]]</f>
        <v>644</v>
      </c>
      <c r="F646" s="1">
        <f>+Tabla15[[#This Row],[0]]*Tabla15[[#This Row],[NOMBRE DE LA CAUSA 2019]]</f>
        <v>644</v>
      </c>
      <c r="G646" s="7" t="s">
        <v>17</v>
      </c>
      <c r="H646" s="7"/>
      <c r="I646" s="7"/>
      <c r="J646" s="7" t="s">
        <v>18</v>
      </c>
      <c r="K646" s="7" t="s">
        <v>19</v>
      </c>
      <c r="L646" s="8" t="s">
        <v>439</v>
      </c>
      <c r="M646" s="5">
        <v>809</v>
      </c>
      <c r="N646" s="1" t="str">
        <f>+Tabla15[[#This Row],[NOMBRE DE LA CAUSA 2017]]</f>
        <v>OMISION EN LAS FUNCIONES DE INSPECCION, VIGILANCIA Y CONTROL</v>
      </c>
    </row>
    <row r="647" spans="1:14">
      <c r="A647" s="1">
        <f>+Tabla15[[#This Row],[1]]</f>
        <v>645</v>
      </c>
      <c r="B647" s="7" t="s">
        <v>390</v>
      </c>
      <c r="C647" s="1">
        <v>1</v>
      </c>
      <c r="D647" s="1">
        <f>+IF(Tabla15[[#This Row],[NOMBRE DE LA CAUSA 2018]]=0,0,1)</f>
        <v>1</v>
      </c>
      <c r="E647" s="1">
        <f>+E646+Tabla15[[#This Row],[NOMBRE DE LA CAUSA 2019]]</f>
        <v>645</v>
      </c>
      <c r="F647" s="1">
        <f>+Tabla15[[#This Row],[0]]*Tabla15[[#This Row],[NOMBRE DE LA CAUSA 2019]]</f>
        <v>645</v>
      </c>
      <c r="G647" s="7" t="s">
        <v>17</v>
      </c>
      <c r="H647" s="7"/>
      <c r="I647" s="7"/>
      <c r="J647" s="7" t="s">
        <v>18</v>
      </c>
      <c r="K647" s="7" t="s">
        <v>19</v>
      </c>
      <c r="L647" s="8" t="s">
        <v>391</v>
      </c>
      <c r="M647" s="5">
        <v>760</v>
      </c>
      <c r="N647" s="1" t="str">
        <f>+Tabla15[[#This Row],[NOMBRE DE LA CAUSA 2017]]</f>
        <v>PAGO DE CONDENA O CONCILIACION POR ACTUACION DOLOSA O GRAVEMENTE CULPOSA DE SERVIDOR O EX SERVIDOR PUBLICO O PARTICULAR EN EJERCICIO DE FUNCIONES PUBLICAS</v>
      </c>
    </row>
    <row r="648" spans="1:14">
      <c r="A648" s="1">
        <f>+Tabla15[[#This Row],[1]]</f>
        <v>646</v>
      </c>
      <c r="B648" s="7" t="s">
        <v>701</v>
      </c>
      <c r="C648" s="1">
        <v>1</v>
      </c>
      <c r="D648" s="1">
        <f>+IF(Tabla15[[#This Row],[NOMBRE DE LA CAUSA 2018]]=0,0,1)</f>
        <v>1</v>
      </c>
      <c r="E648" s="1">
        <f>+E647+Tabla15[[#This Row],[NOMBRE DE LA CAUSA 2019]]</f>
        <v>646</v>
      </c>
      <c r="F648" s="1">
        <f>+Tabla15[[#This Row],[0]]*Tabla15[[#This Row],[NOMBRE DE LA CAUSA 2019]]</f>
        <v>646</v>
      </c>
      <c r="G648" s="7" t="s">
        <v>17</v>
      </c>
      <c r="H648" s="7"/>
      <c r="I648" s="7"/>
      <c r="J648" s="7" t="s">
        <v>18</v>
      </c>
      <c r="K648" s="7" t="s">
        <v>19</v>
      </c>
      <c r="L648" s="8" t="s">
        <v>702</v>
      </c>
      <c r="M648" s="5">
        <v>1981</v>
      </c>
      <c r="N648" s="1" t="str">
        <f>+Tabla15[[#This Row],[NOMBRE DE LA CAUSA 2017]]</f>
        <v>PERDIDA DE POSESION O TENENCIA DE BIEN</v>
      </c>
    </row>
    <row r="649" spans="1:14">
      <c r="A649" s="1">
        <f>+Tabla15[[#This Row],[1]]</f>
        <v>647</v>
      </c>
      <c r="B649" s="7" t="s">
        <v>1145</v>
      </c>
      <c r="C649" s="1">
        <v>1</v>
      </c>
      <c r="D649" s="1">
        <f>+IF(Tabla15[[#This Row],[NOMBRE DE LA CAUSA 2018]]=0,0,1)</f>
        <v>1</v>
      </c>
      <c r="E649" s="1">
        <f>+E648+Tabla15[[#This Row],[NOMBRE DE LA CAUSA 2019]]</f>
        <v>647</v>
      </c>
      <c r="F649" s="1">
        <f>+Tabla15[[#This Row],[0]]*Tabla15[[#This Row],[NOMBRE DE LA CAUSA 2019]]</f>
        <v>647</v>
      </c>
      <c r="G649" s="7" t="s">
        <v>746</v>
      </c>
      <c r="H649" s="7"/>
      <c r="I649" s="7"/>
      <c r="J649" s="7"/>
      <c r="K649" s="7" t="s">
        <v>19</v>
      </c>
      <c r="L649" s="8" t="s">
        <v>1146</v>
      </c>
      <c r="M649" s="5">
        <v>2202</v>
      </c>
      <c r="N649" s="1" t="str">
        <f>+Tabla15[[#This Row],[NOMBRE DE LA CAUSA 2017]]</f>
        <v>PERDIDA O DAÑOS A BIENES EMBARGADOS O SECUESTRADOS</v>
      </c>
    </row>
    <row r="650" spans="1:14">
      <c r="A650" s="1">
        <f>+Tabla15[[#This Row],[1]]</f>
        <v>648</v>
      </c>
      <c r="B650" s="7" t="s">
        <v>212</v>
      </c>
      <c r="C650" s="1">
        <v>1</v>
      </c>
      <c r="D650" s="1">
        <f>+IF(Tabla15[[#This Row],[NOMBRE DE LA CAUSA 2018]]=0,0,1)</f>
        <v>1</v>
      </c>
      <c r="E650" s="1">
        <f>+E649+Tabla15[[#This Row],[NOMBRE DE LA CAUSA 2019]]</f>
        <v>648</v>
      </c>
      <c r="F650" s="1">
        <f>+Tabla15[[#This Row],[0]]*Tabla15[[#This Row],[NOMBRE DE LA CAUSA 2019]]</f>
        <v>648</v>
      </c>
      <c r="G650" s="7" t="s">
        <v>17</v>
      </c>
      <c r="H650" s="7"/>
      <c r="I650" s="7"/>
      <c r="J650" s="7" t="s">
        <v>18</v>
      </c>
      <c r="K650" s="7" t="s">
        <v>19</v>
      </c>
      <c r="L650" s="8" t="s">
        <v>213</v>
      </c>
      <c r="M650" s="5">
        <v>351</v>
      </c>
      <c r="N650" s="1" t="str">
        <f>+Tabla15[[#This Row],[NOMBRE DE LA CAUSA 2017]]</f>
        <v>PERDIDA O DAÑOS A BIENES INCAUTADOS U OCUPADOS EN PROCESOS PENALES</v>
      </c>
    </row>
    <row r="651" spans="1:14">
      <c r="A651" s="1">
        <f>+Tabla15[[#This Row],[1]]</f>
        <v>649</v>
      </c>
      <c r="B651" s="7" t="s">
        <v>168</v>
      </c>
      <c r="C651" s="1">
        <v>1</v>
      </c>
      <c r="D651" s="1">
        <f>+IF(Tabla15[[#This Row],[NOMBRE DE LA CAUSA 2018]]=0,0,1)</f>
        <v>1</v>
      </c>
      <c r="E651" s="1">
        <f>+E650+Tabla15[[#This Row],[NOMBRE DE LA CAUSA 2019]]</f>
        <v>649</v>
      </c>
      <c r="F651" s="1">
        <f>+Tabla15[[#This Row],[0]]*Tabla15[[#This Row],[NOMBRE DE LA CAUSA 2019]]</f>
        <v>649</v>
      </c>
      <c r="G651" s="7" t="s">
        <v>17</v>
      </c>
      <c r="H651" s="7"/>
      <c r="I651" s="7"/>
      <c r="J651" s="7" t="s">
        <v>18</v>
      </c>
      <c r="K651" s="7" t="s">
        <v>19</v>
      </c>
      <c r="L651" s="8" t="s">
        <v>169</v>
      </c>
      <c r="M651" s="5">
        <v>275</v>
      </c>
      <c r="N651" s="1" t="str">
        <f>+Tabla15[[#This Row],[NOMBRE DE LA CAUSA 2017]]</f>
        <v>PERDIDA O DESTRUCCION DE TITULO VALOR</v>
      </c>
    </row>
    <row r="652" spans="1:14">
      <c r="A652" s="1">
        <f>+Tabla15[[#This Row],[1]]</f>
        <v>650</v>
      </c>
      <c r="B652" s="7" t="s">
        <v>148</v>
      </c>
      <c r="C652" s="1">
        <v>1</v>
      </c>
      <c r="D652" s="1">
        <f>+IF(Tabla15[[#This Row],[NOMBRE DE LA CAUSA 2018]]=0,0,1)</f>
        <v>1</v>
      </c>
      <c r="E652" s="1">
        <f>+E651+Tabla15[[#This Row],[NOMBRE DE LA CAUSA 2019]]</f>
        <v>650</v>
      </c>
      <c r="F652" s="1">
        <f>+Tabla15[[#This Row],[0]]*Tabla15[[#This Row],[NOMBRE DE LA CAUSA 2019]]</f>
        <v>650</v>
      </c>
      <c r="G652" s="7" t="s">
        <v>17</v>
      </c>
      <c r="H652" s="7"/>
      <c r="I652" s="7"/>
      <c r="J652" s="7" t="s">
        <v>18</v>
      </c>
      <c r="K652" s="7" t="s">
        <v>19</v>
      </c>
      <c r="L652" s="11" t="s">
        <v>149</v>
      </c>
      <c r="M652" s="5">
        <v>242</v>
      </c>
      <c r="N652" s="1" t="str">
        <f>+Tabla15[[#This Row],[NOMBRE DE LA CAUSA 2017]]</f>
        <v>PERJUICIOS OCASIONADOS POR ACTAS DE JUNTA DE SOCIOS</v>
      </c>
    </row>
    <row r="653" spans="1:14">
      <c r="A653" s="1">
        <f>+Tabla15[[#This Row],[1]]</f>
        <v>651</v>
      </c>
      <c r="B653" s="9" t="s">
        <v>725</v>
      </c>
      <c r="C653" s="1">
        <v>1</v>
      </c>
      <c r="D653" s="1">
        <f>+IF(Tabla15[[#This Row],[NOMBRE DE LA CAUSA 2018]]=0,0,1)</f>
        <v>1</v>
      </c>
      <c r="E653" s="1">
        <f>+E652+Tabla15[[#This Row],[NOMBRE DE LA CAUSA 2019]]</f>
        <v>651</v>
      </c>
      <c r="F653" s="1">
        <f>+Tabla15[[#This Row],[0]]*Tabla15[[#This Row],[NOMBRE DE LA CAUSA 2019]]</f>
        <v>651</v>
      </c>
      <c r="G653" s="9" t="s">
        <v>17</v>
      </c>
      <c r="H653" s="7"/>
      <c r="I653" s="7"/>
      <c r="J653" s="7" t="s">
        <v>18</v>
      </c>
      <c r="K653" s="7" t="s">
        <v>19</v>
      </c>
      <c r="L653" s="11" t="s">
        <v>726</v>
      </c>
      <c r="M653" s="5">
        <v>2005</v>
      </c>
      <c r="N653" s="1" t="str">
        <f>+Tabla15[[#This Row],[NOMBRE DE LA CAUSA 2017]]</f>
        <v>PERJUICIOS OCASIONADOS POR DECLARATORIA DE ZONA DE RESERVA FORESTAL</v>
      </c>
    </row>
    <row r="654" spans="1:14">
      <c r="A654" s="1">
        <f>+Tabla15[[#This Row],[1]]</f>
        <v>652</v>
      </c>
      <c r="B654" s="7" t="s">
        <v>442</v>
      </c>
      <c r="C654" s="1">
        <v>1</v>
      </c>
      <c r="D654" s="1">
        <f>+IF(Tabla15[[#This Row],[NOMBRE DE LA CAUSA 2018]]=0,0,1)</f>
        <v>1</v>
      </c>
      <c r="E654" s="1">
        <f>+E653+Tabla15[[#This Row],[NOMBRE DE LA CAUSA 2019]]</f>
        <v>652</v>
      </c>
      <c r="F654" s="1">
        <f>+Tabla15[[#This Row],[0]]*Tabla15[[#This Row],[NOMBRE DE LA CAUSA 2019]]</f>
        <v>652</v>
      </c>
      <c r="G654" s="7" t="s">
        <v>17</v>
      </c>
      <c r="H654" s="7"/>
      <c r="I654" s="7"/>
      <c r="J654" s="7" t="s">
        <v>18</v>
      </c>
      <c r="K654" s="7" t="s">
        <v>19</v>
      </c>
      <c r="L654" s="11" t="s">
        <v>443</v>
      </c>
      <c r="M654" s="5">
        <v>811</v>
      </c>
      <c r="N654" s="1" t="str">
        <f>+Tabla15[[#This Row],[NOMBRE DE LA CAUSA 2017]]</f>
        <v>PERJUICIOS OCASIONADOS POR INSTAURAR UN PROCESO JUDICIAL INFUNDADO</v>
      </c>
    </row>
    <row r="655" spans="1:14">
      <c r="A655" s="1">
        <f>+Tabla15[[#This Row],[1]]</f>
        <v>653</v>
      </c>
      <c r="B655" s="9" t="s">
        <v>477</v>
      </c>
      <c r="C655" s="1">
        <v>1</v>
      </c>
      <c r="D655" s="1">
        <f>+IF(Tabla15[[#This Row],[NOMBRE DE LA CAUSA 2018]]=0,0,1)</f>
        <v>1</v>
      </c>
      <c r="E655" s="1">
        <f>+E654+Tabla15[[#This Row],[NOMBRE DE LA CAUSA 2019]]</f>
        <v>653</v>
      </c>
      <c r="F655" s="1">
        <f>+Tabla15[[#This Row],[0]]*Tabla15[[#This Row],[NOMBRE DE LA CAUSA 2019]]</f>
        <v>653</v>
      </c>
      <c r="G655" s="9" t="s">
        <v>17</v>
      </c>
      <c r="H655" s="7"/>
      <c r="I655" s="7"/>
      <c r="J655" s="7" t="s">
        <v>18</v>
      </c>
      <c r="K655" s="7" t="s">
        <v>19</v>
      </c>
      <c r="L655" s="11" t="s">
        <v>478</v>
      </c>
      <c r="M655" s="5">
        <v>833</v>
      </c>
      <c r="N655" s="1" t="str">
        <f>+Tabla15[[#This Row],[NOMBRE DE LA CAUSA 2017]]</f>
        <v>PERJUICIOS OCASIONADOS POR NO EXPEDICION DE DOCUMENTO</v>
      </c>
    </row>
    <row r="656" spans="1:14">
      <c r="A656" s="1">
        <f>+Tabla15[[#This Row],[1]]</f>
        <v>654</v>
      </c>
      <c r="B656" s="9" t="s">
        <v>132</v>
      </c>
      <c r="C656" s="1">
        <v>1</v>
      </c>
      <c r="D656" s="1">
        <f>+IF(Tabla15[[#This Row],[NOMBRE DE LA CAUSA 2018]]=0,0,1)</f>
        <v>1</v>
      </c>
      <c r="E656" s="1">
        <f>+E655+Tabla15[[#This Row],[NOMBRE DE LA CAUSA 2019]]</f>
        <v>654</v>
      </c>
      <c r="F656" s="1">
        <f>+Tabla15[[#This Row],[0]]*Tabla15[[#This Row],[NOMBRE DE LA CAUSA 2019]]</f>
        <v>654</v>
      </c>
      <c r="G656" s="7" t="s">
        <v>17</v>
      </c>
      <c r="H656" s="7"/>
      <c r="I656" s="7"/>
      <c r="J656" s="7" t="s">
        <v>18</v>
      </c>
      <c r="K656" s="7" t="s">
        <v>19</v>
      </c>
      <c r="L656" s="11" t="s">
        <v>133</v>
      </c>
      <c r="M656" s="5">
        <v>217</v>
      </c>
      <c r="N656" s="1" t="str">
        <f>+Tabla15[[#This Row],[NOMBRE DE LA CAUSA 2017]]</f>
        <v>PERJUICIOS OCASIONADOS POR REESTRUCTURACION Y LIQUIDACION DE ENTIDADES DE DERECHO PRIVADO</v>
      </c>
    </row>
    <row r="657" spans="1:14">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7" t="s">
        <v>17</v>
      </c>
      <c r="H657" s="7"/>
      <c r="I657" s="7"/>
      <c r="J657" s="7" t="s">
        <v>18</v>
      </c>
      <c r="K657" s="7" t="s">
        <v>19</v>
      </c>
      <c r="L657" s="8" t="s">
        <v>137</v>
      </c>
      <c r="M657" s="5">
        <v>223</v>
      </c>
      <c r="N657" s="1" t="str">
        <f>+Tabla15[[#This Row],[NOMBRE DE LA CAUSA 2017]]</f>
        <v>PERTURBACION A LA POSESION</v>
      </c>
    </row>
    <row r="658" spans="1:14">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7" t="s">
        <v>17</v>
      </c>
      <c r="H658" s="7"/>
      <c r="I658" s="7"/>
      <c r="J658" s="7" t="s">
        <v>18</v>
      </c>
      <c r="K658" s="7" t="s">
        <v>19</v>
      </c>
      <c r="L658" s="8" t="s">
        <v>267</v>
      </c>
      <c r="M658" s="5">
        <v>426</v>
      </c>
      <c r="N658" s="1" t="str">
        <f>+Tabla15[[#This Row],[NOMBRE DE LA CAUSA 2017]]</f>
        <v>PRESCRIPCION ADQUISITIVA DE DOMINIO</v>
      </c>
    </row>
    <row r="659" spans="1:14">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7" t="s">
        <v>17</v>
      </c>
      <c r="H659" s="7"/>
      <c r="I659" s="7"/>
      <c r="J659" s="7" t="s">
        <v>18</v>
      </c>
      <c r="K659" s="7" t="s">
        <v>19</v>
      </c>
      <c r="L659" s="8" t="s">
        <v>465</v>
      </c>
      <c r="M659" s="5">
        <v>827</v>
      </c>
      <c r="N659" s="1" t="str">
        <f>+Tabla15[[#This Row],[NOMBRE DE LA CAUSA 2017]]</f>
        <v>PRESTACION INADECUADA DEL SERVICIO CATASTRAL</v>
      </c>
    </row>
    <row r="660" spans="1:14">
      <c r="A660" s="1">
        <f>+Tabla15[[#This Row],[1]]</f>
        <v>658</v>
      </c>
      <c r="B660" s="28" t="s">
        <v>182</v>
      </c>
      <c r="C660" s="1">
        <v>1</v>
      </c>
      <c r="D660" s="1">
        <f>+IF(Tabla15[[#This Row],[NOMBRE DE LA CAUSA 2018]]=0,0,1)</f>
        <v>1</v>
      </c>
      <c r="E660" s="1">
        <f>+E659+Tabla15[[#This Row],[NOMBRE DE LA CAUSA 2019]]</f>
        <v>658</v>
      </c>
      <c r="F660" s="1">
        <f>+Tabla15[[#This Row],[0]]*Tabla15[[#This Row],[NOMBRE DE LA CAUSA 2019]]</f>
        <v>658</v>
      </c>
      <c r="G660" s="7" t="s">
        <v>17</v>
      </c>
      <c r="H660" s="7"/>
      <c r="I660" s="7"/>
      <c r="J660" s="7" t="s">
        <v>18</v>
      </c>
      <c r="K660" s="7" t="s">
        <v>19</v>
      </c>
      <c r="L660" s="8" t="s">
        <v>183</v>
      </c>
      <c r="M660" s="5">
        <v>292</v>
      </c>
      <c r="N660" s="1" t="str">
        <f>+Tabla15[[#This Row],[NOMBRE DE LA CAUSA 2017]]</f>
        <v>PRESTACION INADECUADA DEL SERVICIO NOTARIAL Y REGISTRAL</v>
      </c>
    </row>
    <row r="661" spans="1:14">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7" t="s">
        <v>17</v>
      </c>
      <c r="H661" s="7"/>
      <c r="I661" s="9"/>
      <c r="J661" s="7" t="s">
        <v>18</v>
      </c>
      <c r="K661" s="7" t="s">
        <v>19</v>
      </c>
      <c r="L661" s="8" t="s">
        <v>187</v>
      </c>
      <c r="M661" s="5">
        <v>311</v>
      </c>
      <c r="N661" s="1" t="str">
        <f>+Tabla15[[#This Row],[NOMBRE DE LA CAUSA 2017]]</f>
        <v>PRIVACION DE LA LIBERTAD SIN QUE MEDIE MEDIDA DE ASEGURAMIENTO</v>
      </c>
    </row>
    <row r="662" spans="1:14">
      <c r="A662" s="1">
        <f>+Tabla15[[#This Row],[1]]</f>
        <v>660</v>
      </c>
      <c r="B662" s="7" t="s">
        <v>114</v>
      </c>
      <c r="C662" s="1">
        <v>1</v>
      </c>
      <c r="D662" s="1">
        <f>+IF(Tabla15[[#This Row],[NOMBRE DE LA CAUSA 2018]]=0,0,1)</f>
        <v>1</v>
      </c>
      <c r="E662" s="1">
        <f>+E661+Tabla15[[#This Row],[NOMBRE DE LA CAUSA 2019]]</f>
        <v>660</v>
      </c>
      <c r="F662" s="1">
        <f>+Tabla15[[#This Row],[0]]*Tabla15[[#This Row],[NOMBRE DE LA CAUSA 2019]]</f>
        <v>660</v>
      </c>
      <c r="G662" s="7" t="s">
        <v>17</v>
      </c>
      <c r="H662" s="7"/>
      <c r="I662" s="7"/>
      <c r="J662" s="7" t="s">
        <v>18</v>
      </c>
      <c r="K662" s="7" t="s">
        <v>19</v>
      </c>
      <c r="L662" s="8" t="s">
        <v>115</v>
      </c>
      <c r="M662" s="35">
        <v>191</v>
      </c>
      <c r="N662" s="1" t="str">
        <f>+Tabla15[[#This Row],[NOMBRE DE LA CAUSA 2017]]</f>
        <v>PRIVACION INJUSTA DE LA LIBERTAD</v>
      </c>
    </row>
    <row r="663" spans="1:14">
      <c r="A663" s="1">
        <f>+Tabla15[[#This Row],[1]]</f>
        <v>661</v>
      </c>
      <c r="B663" s="7" t="s">
        <v>745</v>
      </c>
      <c r="C663" s="1">
        <v>1</v>
      </c>
      <c r="D663" s="1">
        <f>+IF(Tabla15[[#This Row],[NOMBRE DE LA CAUSA 2018]]=0,0,1)</f>
        <v>1</v>
      </c>
      <c r="E663" s="1">
        <f>+E662+Tabla15[[#This Row],[NOMBRE DE LA CAUSA 2019]]</f>
        <v>661</v>
      </c>
      <c r="F663" s="1">
        <f>+Tabla15[[#This Row],[0]]*Tabla15[[#This Row],[NOMBRE DE LA CAUSA 2019]]</f>
        <v>661</v>
      </c>
      <c r="G663" s="7" t="s">
        <v>746</v>
      </c>
      <c r="H663" s="7"/>
      <c r="I663" s="7"/>
      <c r="J663" s="7" t="s">
        <v>18</v>
      </c>
      <c r="K663" s="7" t="s">
        <v>19</v>
      </c>
      <c r="L663" s="8" t="s">
        <v>747</v>
      </c>
      <c r="M663" s="35">
        <v>2025</v>
      </c>
      <c r="N663" s="1" t="str">
        <f>+Tabla15[[#This Row],[NOMBRE DE LA CAUSA 2017]]</f>
        <v>RECLAMACIONES SOBRE ASPECTOS SIN SALVEDADES EN EL ACTA DE LIQUIDACION</v>
      </c>
    </row>
    <row r="664" spans="1:14">
      <c r="A664" s="1">
        <f>+Tabla15[[#This Row],[1]]</f>
        <v>662</v>
      </c>
      <c r="B664" s="7" t="s">
        <v>766</v>
      </c>
      <c r="C664" s="1">
        <v>1</v>
      </c>
      <c r="D664" s="1">
        <f>+IF(Tabla15[[#This Row],[NOMBRE DE LA CAUSA 2018]]=0,0,1)</f>
        <v>1</v>
      </c>
      <c r="E664" s="1">
        <f>+E663+Tabla15[[#This Row],[NOMBRE DE LA CAUSA 2019]]</f>
        <v>662</v>
      </c>
      <c r="F664" s="1">
        <f>+Tabla15[[#This Row],[0]]*Tabla15[[#This Row],[NOMBRE DE LA CAUSA 2019]]</f>
        <v>662</v>
      </c>
      <c r="G664" s="7" t="s">
        <v>746</v>
      </c>
      <c r="H664" s="7"/>
      <c r="I664" s="7"/>
      <c r="J664" s="7"/>
      <c r="K664" s="7" t="s">
        <v>19</v>
      </c>
      <c r="L664" s="8" t="s">
        <v>767</v>
      </c>
      <c r="M664" s="35">
        <v>2033</v>
      </c>
      <c r="N664" s="1" t="str">
        <f>+Tabla15[[#This Row],[NOMBRE DE LA CAUSA 2017]]</f>
        <v>REDUCCION DE LA CLAUSULA PENAL POR INCUMPLIMIENTO PARCIAL</v>
      </c>
    </row>
    <row r="665" spans="1:14">
      <c r="A665" s="1">
        <f>+Tabla15[[#This Row],[1]]</f>
        <v>663</v>
      </c>
      <c r="B665" s="7" t="s">
        <v>509</v>
      </c>
      <c r="C665" s="1">
        <v>1</v>
      </c>
      <c r="D665" s="1">
        <f>+IF(Tabla15[[#This Row],[NOMBRE DE LA CAUSA 2018]]=0,0,1)</f>
        <v>1</v>
      </c>
      <c r="E665" s="1">
        <f>+E664+Tabla15[[#This Row],[NOMBRE DE LA CAUSA 2019]]</f>
        <v>663</v>
      </c>
      <c r="F665" s="1">
        <f>+Tabla15[[#This Row],[0]]*Tabla15[[#This Row],[NOMBRE DE LA CAUSA 2019]]</f>
        <v>663</v>
      </c>
      <c r="G665" s="9" t="s">
        <v>17</v>
      </c>
      <c r="H665" s="7"/>
      <c r="I665" s="7"/>
      <c r="J665" s="7" t="s">
        <v>18</v>
      </c>
      <c r="K665" s="7" t="s">
        <v>19</v>
      </c>
      <c r="L665" s="11" t="s">
        <v>510</v>
      </c>
      <c r="M665" s="35">
        <v>857</v>
      </c>
      <c r="N665" s="1" t="str">
        <f>+Tabla15[[#This Row],[NOMBRE DE LA CAUSA 2017]]</f>
        <v>RETENCION DE CUOTAS SINDICALES</v>
      </c>
    </row>
    <row r="666" spans="1:14">
      <c r="A666" s="1">
        <f>+Tabla15[[#This Row],[1]]</f>
        <v>664</v>
      </c>
      <c r="B666" s="7" t="s">
        <v>284</v>
      </c>
      <c r="C666" s="1">
        <v>1</v>
      </c>
      <c r="D666" s="1">
        <f>+IF(Tabla15[[#This Row],[NOMBRE DE LA CAUSA 2018]]=0,0,1)</f>
        <v>1</v>
      </c>
      <c r="E666" s="1">
        <f>+E665+Tabla15[[#This Row],[NOMBRE DE LA CAUSA 2019]]</f>
        <v>664</v>
      </c>
      <c r="F666" s="1">
        <f>+Tabla15[[#This Row],[0]]*Tabla15[[#This Row],[NOMBRE DE LA CAUSA 2019]]</f>
        <v>664</v>
      </c>
      <c r="G666" s="7" t="s">
        <v>17</v>
      </c>
      <c r="H666" s="7"/>
      <c r="I666" s="7"/>
      <c r="J666" s="7" t="s">
        <v>18</v>
      </c>
      <c r="K666" s="7" t="s">
        <v>19</v>
      </c>
      <c r="L666" s="8" t="s">
        <v>285</v>
      </c>
      <c r="M666" s="35">
        <v>456</v>
      </c>
      <c r="N666" s="1" t="str">
        <f>+Tabla15[[#This Row],[NOMBRE DE LA CAUSA 2017]]</f>
        <v>RETENCION ILEGAL DE BIENES</v>
      </c>
    </row>
    <row r="667" spans="1:14">
      <c r="A667" s="1">
        <f>+Tabla15[[#This Row],[1]]</f>
        <v>665</v>
      </c>
      <c r="B667" s="7" t="s">
        <v>218</v>
      </c>
      <c r="C667" s="1">
        <v>1</v>
      </c>
      <c r="D667" s="1">
        <f>+IF(Tabla15[[#This Row],[NOMBRE DE LA CAUSA 2018]]=0,0,1)</f>
        <v>1</v>
      </c>
      <c r="E667" s="1">
        <f>+E666+Tabla15[[#This Row],[NOMBRE DE LA CAUSA 2019]]</f>
        <v>665</v>
      </c>
      <c r="F667" s="1">
        <f>+Tabla15[[#This Row],[0]]*Tabla15[[#This Row],[NOMBRE DE LA CAUSA 2019]]</f>
        <v>665</v>
      </c>
      <c r="G667" s="7" t="s">
        <v>17</v>
      </c>
      <c r="H667" s="7"/>
      <c r="I667" s="7"/>
      <c r="J667" s="7" t="s">
        <v>18</v>
      </c>
      <c r="K667" s="7" t="s">
        <v>19</v>
      </c>
      <c r="L667" s="8" t="s">
        <v>219</v>
      </c>
      <c r="M667" s="35">
        <v>366</v>
      </c>
      <c r="N667" s="1" t="str">
        <f>+Tabla15[[#This Row],[NOMBRE DE LA CAUSA 2017]]</f>
        <v>RETIRO ILEGAL DE ALUMNO DE ESCUELA DE FORMACION MILITAR</v>
      </c>
    </row>
    <row r="668" spans="1:14">
      <c r="A668" s="1">
        <f>+Tabla15[[#This Row],[1]]</f>
        <v>666</v>
      </c>
      <c r="B668" s="9" t="s">
        <v>511</v>
      </c>
      <c r="C668" s="1">
        <v>1</v>
      </c>
      <c r="D668" s="1">
        <f>+IF(Tabla15[[#This Row],[NOMBRE DE LA CAUSA 2018]]=0,0,1)</f>
        <v>1</v>
      </c>
      <c r="E668" s="1">
        <f>+E667+Tabla15[[#This Row],[NOMBRE DE LA CAUSA 2019]]</f>
        <v>666</v>
      </c>
      <c r="F668" s="1">
        <f>+Tabla15[[#This Row],[0]]*Tabla15[[#This Row],[NOMBRE DE LA CAUSA 2019]]</f>
        <v>666</v>
      </c>
      <c r="G668" s="9" t="s">
        <v>17</v>
      </c>
      <c r="H668" s="7"/>
      <c r="I668" s="7"/>
      <c r="J668" s="7" t="s">
        <v>18</v>
      </c>
      <c r="K668" s="7" t="s">
        <v>19</v>
      </c>
      <c r="L668" s="11" t="s">
        <v>512</v>
      </c>
      <c r="M668" s="35">
        <v>858</v>
      </c>
      <c r="N668" s="1" t="str">
        <f>+Tabla15[[#This Row],[NOMBRE DE LA CAUSA 2017]]</f>
        <v>REVOCATORIA DE LICENCIA DE FUNCIONAMIENTO</v>
      </c>
    </row>
    <row r="669" spans="1:14">
      <c r="A669" s="1">
        <f>+Tabla15[[#This Row],[1]]</f>
        <v>667</v>
      </c>
      <c r="B669" s="9" t="s">
        <v>1337</v>
      </c>
      <c r="C669" s="1">
        <v>1</v>
      </c>
      <c r="D669" s="1">
        <f>+IF(Tabla15[[#This Row],[NOMBRE DE LA CAUSA 2018]]=0,0,1)</f>
        <v>1</v>
      </c>
      <c r="E669" s="1">
        <f>+E668+Tabla15[[#This Row],[NOMBRE DE LA CAUSA 2019]]</f>
        <v>667</v>
      </c>
      <c r="F669" s="1">
        <f>+Tabla15[[#This Row],[0]]*Tabla15[[#This Row],[NOMBRE DE LA CAUSA 2019]]</f>
        <v>667</v>
      </c>
      <c r="G669" s="7" t="s">
        <v>753</v>
      </c>
      <c r="H669" s="7" t="s">
        <v>1335</v>
      </c>
      <c r="I669" s="7"/>
      <c r="J669" s="7"/>
      <c r="K669" s="9" t="s">
        <v>19</v>
      </c>
      <c r="L669" s="11" t="s">
        <v>1338</v>
      </c>
      <c r="M669" s="35">
        <v>2288</v>
      </c>
      <c r="N669" s="1" t="str">
        <f>+Tabla15[[#This Row],[NOMBRE DE LA CAUSA 2017]]</f>
        <v>REVOCATORIA DE LICENCIAS AMBIENTALES</v>
      </c>
    </row>
    <row r="670" spans="1:14">
      <c r="A670" s="1">
        <f>+Tabla15[[#This Row],[1]]</f>
        <v>668</v>
      </c>
      <c r="B670" s="7" t="s">
        <v>882</v>
      </c>
      <c r="C670" s="1">
        <v>1</v>
      </c>
      <c r="D670" s="1">
        <f>+IF(Tabla15[[#This Row],[NOMBRE DE LA CAUSA 2018]]=0,0,1)</f>
        <v>1</v>
      </c>
      <c r="E670" s="1">
        <f>+E669+Tabla15[[#This Row],[NOMBRE DE LA CAUSA 2019]]</f>
        <v>668</v>
      </c>
      <c r="F670" s="1">
        <f>+Tabla15[[#This Row],[0]]*Tabla15[[#This Row],[NOMBRE DE LA CAUSA 2019]]</f>
        <v>668</v>
      </c>
      <c r="G670" s="7" t="s">
        <v>753</v>
      </c>
      <c r="H670" s="1" t="s">
        <v>851</v>
      </c>
      <c r="I670" s="7"/>
      <c r="K670" s="7" t="s">
        <v>19</v>
      </c>
      <c r="L670" s="8" t="s">
        <v>883</v>
      </c>
      <c r="M670" s="35">
        <v>2085</v>
      </c>
      <c r="N670" s="1" t="str">
        <f>+Tabla15[[#This Row],[NOMBRE DE LA CAUSA 2017]]</f>
        <v>SECUESTRO DE CIVIL</v>
      </c>
    </row>
    <row r="671" spans="1:14">
      <c r="A671" s="1">
        <f>+Tabla15[[#This Row],[1]]</f>
        <v>669</v>
      </c>
      <c r="B671" s="7" t="s">
        <v>850</v>
      </c>
      <c r="C671" s="1">
        <v>1</v>
      </c>
      <c r="D671" s="1">
        <f>+IF(Tabla15[[#This Row],[NOMBRE DE LA CAUSA 2018]]=0,0,1)</f>
        <v>1</v>
      </c>
      <c r="E671" s="1">
        <f>+E670+Tabla15[[#This Row],[NOMBRE DE LA CAUSA 2019]]</f>
        <v>669</v>
      </c>
      <c r="F671" s="1">
        <f>+Tabla15[[#This Row],[0]]*Tabla15[[#This Row],[NOMBRE DE LA CAUSA 2019]]</f>
        <v>669</v>
      </c>
      <c r="G671" s="7" t="s">
        <v>753</v>
      </c>
      <c r="H671" s="1" t="s">
        <v>851</v>
      </c>
      <c r="I671" s="7"/>
      <c r="K671" s="7" t="s">
        <v>19</v>
      </c>
      <c r="L671" s="8" t="s">
        <v>852</v>
      </c>
      <c r="M671" s="35">
        <v>2071</v>
      </c>
      <c r="N671" s="1" t="str">
        <f>+Tabla15[[#This Row],[NOMBRE DE LA CAUSA 2017]]</f>
        <v>SECUESTRO DE CONSCRIPTO</v>
      </c>
    </row>
    <row r="672" spans="1:14">
      <c r="A672" s="1">
        <f>+Tabla15[[#This Row],[1]]</f>
        <v>670</v>
      </c>
      <c r="B672" s="7" t="s">
        <v>878</v>
      </c>
      <c r="C672" s="1">
        <v>1</v>
      </c>
      <c r="D672" s="1">
        <f>+IF(Tabla15[[#This Row],[NOMBRE DE LA CAUSA 2018]]=0,0,1)</f>
        <v>1</v>
      </c>
      <c r="E672" s="1">
        <f>+E671+Tabla15[[#This Row],[NOMBRE DE LA CAUSA 2019]]</f>
        <v>670</v>
      </c>
      <c r="F672" s="1">
        <f>+Tabla15[[#This Row],[0]]*Tabla15[[#This Row],[NOMBRE DE LA CAUSA 2019]]</f>
        <v>670</v>
      </c>
      <c r="G672" s="7" t="s">
        <v>753</v>
      </c>
      <c r="H672" s="1" t="s">
        <v>851</v>
      </c>
      <c r="I672" s="7"/>
      <c r="K672" s="7" t="s">
        <v>19</v>
      </c>
      <c r="L672" s="8" t="s">
        <v>879</v>
      </c>
      <c r="M672" s="35">
        <v>2083</v>
      </c>
      <c r="N672" s="1" t="str">
        <f>+Tabla15[[#This Row],[NOMBRE DE LA CAUSA 2017]]</f>
        <v>SECUESTRO DE MIEMBRO VOLUNTARIO DE LA FUERZA PUBLICA</v>
      </c>
    </row>
    <row r="673" spans="1:14">
      <c r="A673" s="1">
        <f>+Tabla15[[#This Row],[1]]</f>
        <v>671</v>
      </c>
      <c r="B673" s="7" t="s">
        <v>134</v>
      </c>
      <c r="C673" s="1">
        <v>1</v>
      </c>
      <c r="D673" s="1">
        <f>+IF(Tabla15[[#This Row],[NOMBRE DE LA CAUSA 2018]]=0,0,1)</f>
        <v>1</v>
      </c>
      <c r="E673" s="1">
        <f>+E672+Tabla15[[#This Row],[NOMBRE DE LA CAUSA 2019]]</f>
        <v>671</v>
      </c>
      <c r="F673" s="1">
        <f>+Tabla15[[#This Row],[0]]*Tabla15[[#This Row],[NOMBRE DE LA CAUSA 2019]]</f>
        <v>671</v>
      </c>
      <c r="G673" s="7" t="s">
        <v>17</v>
      </c>
      <c r="I673" s="7"/>
      <c r="J673" s="1" t="s">
        <v>18</v>
      </c>
      <c r="K673" s="7" t="s">
        <v>19</v>
      </c>
      <c r="L673" s="8" t="s">
        <v>135</v>
      </c>
      <c r="M673" s="35">
        <v>219</v>
      </c>
      <c r="N673" s="1" t="str">
        <f>+Tabla15[[#This Row],[NOMBRE DE LA CAUSA 2017]]</f>
        <v>SIMULACION</v>
      </c>
    </row>
    <row r="674" spans="1:14">
      <c r="A674" s="1">
        <f>+Tabla15[[#This Row],[1]]</f>
        <v>672</v>
      </c>
      <c r="B674" s="7" t="s">
        <v>262</v>
      </c>
      <c r="C674" s="1">
        <v>1</v>
      </c>
      <c r="D674" s="1">
        <f>+IF(Tabla15[[#This Row],[NOMBRE DE LA CAUSA 2018]]=0,0,1)</f>
        <v>1</v>
      </c>
      <c r="E674" s="1">
        <f>+E673+Tabla15[[#This Row],[NOMBRE DE LA CAUSA 2019]]</f>
        <v>672</v>
      </c>
      <c r="F674" s="1">
        <f>+Tabla15[[#This Row],[0]]*Tabla15[[#This Row],[NOMBRE DE LA CAUSA 2019]]</f>
        <v>672</v>
      </c>
      <c r="G674" s="7" t="s">
        <v>17</v>
      </c>
      <c r="I674" s="7"/>
      <c r="J674" s="1" t="s">
        <v>18</v>
      </c>
      <c r="K674" s="7" t="s">
        <v>19</v>
      </c>
      <c r="L674" s="8" t="s">
        <v>263</v>
      </c>
      <c r="M674" s="35">
        <v>420</v>
      </c>
      <c r="N674" s="1" t="str">
        <f>+Tabla15[[#This Row],[NOMBRE DE LA CAUSA 2017]]</f>
        <v>SOLICITUD DE LA DIVISION MATERIAL DE BIEN INMUEBLE</v>
      </c>
    </row>
    <row r="675" spans="1:14">
      <c r="A675" s="1">
        <f>+Tabla15[[#This Row],[1]]</f>
        <v>673</v>
      </c>
      <c r="B675" s="9" t="s">
        <v>739</v>
      </c>
      <c r="C675" s="1">
        <v>1</v>
      </c>
      <c r="D675" s="1">
        <f>+IF(Tabla15[[#This Row],[NOMBRE DE LA CAUSA 2018]]=0,0,1)</f>
        <v>1</v>
      </c>
      <c r="E675" s="1">
        <f>+E674+Tabla15[[#This Row],[NOMBRE DE LA CAUSA 2019]]</f>
        <v>673</v>
      </c>
      <c r="F675" s="1">
        <f>+Tabla15[[#This Row],[0]]*Tabla15[[#This Row],[NOMBRE DE LA CAUSA 2019]]</f>
        <v>673</v>
      </c>
      <c r="G675" s="9" t="s">
        <v>17</v>
      </c>
      <c r="I675" s="7"/>
      <c r="J675" s="1" t="s">
        <v>18</v>
      </c>
      <c r="K675" s="7" t="s">
        <v>19</v>
      </c>
      <c r="L675" s="11" t="s">
        <v>740</v>
      </c>
      <c r="M675" s="35">
        <v>2020</v>
      </c>
      <c r="N675" s="1" t="str">
        <f>+Tabla15[[#This Row],[NOMBRE DE LA CAUSA 2017]]</f>
        <v>SUBROGACION DE LOS DERECHOS DEL ASEGURADO POR RESPONSABILIDAD EN SINIESTRO</v>
      </c>
    </row>
    <row r="676" spans="1:14">
      <c r="A676" s="1">
        <f>+Tabla15[[#This Row],[1]]</f>
        <v>674</v>
      </c>
      <c r="B676" s="9" t="s">
        <v>1341</v>
      </c>
      <c r="C676" s="1">
        <v>1</v>
      </c>
      <c r="D676" s="1">
        <f>+IF(Tabla15[[#This Row],[NOMBRE DE LA CAUSA 2018]]=0,0,1)</f>
        <v>1</v>
      </c>
      <c r="E676" s="1">
        <f>+E675+Tabla15[[#This Row],[NOMBRE DE LA CAUSA 2019]]</f>
        <v>674</v>
      </c>
      <c r="F676" s="1">
        <f>+Tabla15[[#This Row],[0]]*Tabla15[[#This Row],[NOMBRE DE LA CAUSA 2019]]</f>
        <v>674</v>
      </c>
      <c r="G676" s="7" t="s">
        <v>746</v>
      </c>
      <c r="I676" s="7"/>
      <c r="K676" s="9" t="s">
        <v>19</v>
      </c>
      <c r="L676" s="11" t="s">
        <v>1342</v>
      </c>
      <c r="M676" s="35">
        <v>2290</v>
      </c>
      <c r="N676" s="1" t="str">
        <f>+Tabla15[[#This Row],[NOMBRE DE LA CAUSA 2017]]</f>
        <v>SUSPENSION DE LICENCIA DE FUNCIONAMIENTO</v>
      </c>
    </row>
    <row r="677" spans="1:14">
      <c r="A677" s="1">
        <f>+Tabla15[[#This Row],[1]]</f>
        <v>675</v>
      </c>
      <c r="B677" s="9" t="s">
        <v>1339</v>
      </c>
      <c r="C677" s="1">
        <v>1</v>
      </c>
      <c r="D677" s="1">
        <f>+IF(Tabla15[[#This Row],[NOMBRE DE LA CAUSA 2018]]=0,0,1)</f>
        <v>1</v>
      </c>
      <c r="E677" s="1">
        <f>+E676+Tabla15[[#This Row],[NOMBRE DE LA CAUSA 2019]]</f>
        <v>675</v>
      </c>
      <c r="F677" s="1">
        <f>+Tabla15[[#This Row],[0]]*Tabla15[[#This Row],[NOMBRE DE LA CAUSA 2019]]</f>
        <v>675</v>
      </c>
      <c r="G677" s="7" t="s">
        <v>753</v>
      </c>
      <c r="H677" s="1" t="s">
        <v>1335</v>
      </c>
      <c r="I677" s="7"/>
      <c r="K677" s="9" t="s">
        <v>19</v>
      </c>
      <c r="L677" s="11" t="s">
        <v>1340</v>
      </c>
      <c r="M677" s="35">
        <v>2289</v>
      </c>
      <c r="N677" s="1" t="str">
        <f>+Tabla15[[#This Row],[NOMBRE DE LA CAUSA 2017]]</f>
        <v>SUSPENSION DE LICENCIAS AMBIENTALES</v>
      </c>
    </row>
    <row r="678" spans="1:14">
      <c r="A678" s="1">
        <f>+Tabla15[[#This Row],[1]]</f>
        <v>676</v>
      </c>
      <c r="B678" s="7" t="s">
        <v>314</v>
      </c>
      <c r="C678" s="1">
        <v>1</v>
      </c>
      <c r="D678" s="1">
        <f>+IF(Tabla15[[#This Row],[NOMBRE DE LA CAUSA 2018]]=0,0,1)</f>
        <v>1</v>
      </c>
      <c r="E678" s="1">
        <f>+E677+Tabla15[[#This Row],[NOMBRE DE LA CAUSA 2019]]</f>
        <v>676</v>
      </c>
      <c r="F678" s="1">
        <f>+Tabla15[[#This Row],[0]]*Tabla15[[#This Row],[NOMBRE DE LA CAUSA 2019]]</f>
        <v>676</v>
      </c>
      <c r="G678" s="9" t="s">
        <v>17</v>
      </c>
      <c r="I678" s="7"/>
      <c r="J678" s="1" t="s">
        <v>18</v>
      </c>
      <c r="K678" s="7" t="s">
        <v>19</v>
      </c>
      <c r="L678" s="11" t="s">
        <v>315</v>
      </c>
      <c r="M678" s="35">
        <v>504</v>
      </c>
      <c r="N678" s="1" t="str">
        <f>+Tabla15[[#This Row],[NOMBRE DE LA CAUSA 2017]]</f>
        <v>SUSTITUCION PATRONAL</v>
      </c>
    </row>
    <row r="679" spans="1:14">
      <c r="A679" s="1">
        <f>+Tabla15[[#This Row],[1]]</f>
        <v>677</v>
      </c>
      <c r="B679" s="9" t="s">
        <v>1436</v>
      </c>
      <c r="C679" s="1">
        <v>1</v>
      </c>
      <c r="D679" s="1">
        <f>+IF(Tabla15[[#This Row],[NOMBRE DE LA CAUSA 2018]]=0,0,1)</f>
        <v>1</v>
      </c>
      <c r="E679" s="1">
        <f>+E678+Tabla15[[#This Row],[NOMBRE DE LA CAUSA 2019]]</f>
        <v>677</v>
      </c>
      <c r="F679" s="1">
        <f>+Tabla15[[#This Row],[0]]*Tabla15[[#This Row],[NOMBRE DE LA CAUSA 2019]]</f>
        <v>677</v>
      </c>
      <c r="G679" s="7" t="s">
        <v>746</v>
      </c>
      <c r="I679" s="9" t="s">
        <v>1437</v>
      </c>
      <c r="K679" s="9" t="s">
        <v>19</v>
      </c>
      <c r="L679" s="11" t="s">
        <v>1438</v>
      </c>
      <c r="M679" s="18">
        <v>2339</v>
      </c>
      <c r="N679" s="1" t="str">
        <f>+Tabla15[[#This Row],[NOMBRE DE LA CAUSA 2017]]</f>
        <v>TRANSMISION FORZOSA DEL DERECHO REAL DE DOMINIO PRIVADO SOBRE UN BIEN A FAVOR DEL ESTADO - EXPROPIACION JUDICIAL</v>
      </c>
    </row>
    <row r="680" spans="1:14">
      <c r="A680" s="1">
        <f>+Tabla15[[#This Row],[1]]</f>
        <v>678</v>
      </c>
      <c r="B680" s="9" t="s">
        <v>717</v>
      </c>
      <c r="C680" s="1">
        <v>1</v>
      </c>
      <c r="D680" s="1">
        <f>+IF(Tabla15[[#This Row],[NOMBRE DE LA CAUSA 2018]]=0,0,1)</f>
        <v>1</v>
      </c>
      <c r="E680" s="1">
        <f>+E679+Tabla15[[#This Row],[NOMBRE DE LA CAUSA 2019]]</f>
        <v>678</v>
      </c>
      <c r="F680" s="1">
        <f>+Tabla15[[#This Row],[0]]*Tabla15[[#This Row],[NOMBRE DE LA CAUSA 2019]]</f>
        <v>678</v>
      </c>
      <c r="G680" s="9" t="s">
        <v>17</v>
      </c>
      <c r="I680" s="7"/>
      <c r="J680" s="1" t="s">
        <v>18</v>
      </c>
      <c r="K680" s="7" t="s">
        <v>19</v>
      </c>
      <c r="L680" s="11" t="s">
        <v>718</v>
      </c>
      <c r="M680" s="35">
        <v>2000</v>
      </c>
      <c r="N680" s="1" t="str">
        <f>+Tabla15[[#This Row],[NOMBRE DE LA CAUSA 2017]]</f>
        <v>VIA DE HECHO DE LA ADMINISTRACION</v>
      </c>
    </row>
    <row r="681" spans="1:14">
      <c r="A681" s="1">
        <f>+Tabla15[[#This Row],[1]]</f>
        <v>679</v>
      </c>
      <c r="B681" s="7" t="s">
        <v>184</v>
      </c>
      <c r="C681" s="1">
        <v>1</v>
      </c>
      <c r="D681" s="1">
        <f>+IF(Tabla15[[#This Row],[NOMBRE DE LA CAUSA 2018]]=0,0,1)</f>
        <v>1</v>
      </c>
      <c r="E681" s="1">
        <f>+E680+Tabla15[[#This Row],[NOMBRE DE LA CAUSA 2019]]</f>
        <v>679</v>
      </c>
      <c r="F681" s="1">
        <f>+Tabla15[[#This Row],[0]]*Tabla15[[#This Row],[NOMBRE DE LA CAUSA 2019]]</f>
        <v>679</v>
      </c>
      <c r="G681" s="7" t="s">
        <v>17</v>
      </c>
      <c r="I681" s="7"/>
      <c r="J681" s="1" t="s">
        <v>18</v>
      </c>
      <c r="K681" s="7" t="s">
        <v>19</v>
      </c>
      <c r="L681" s="8" t="s">
        <v>185</v>
      </c>
      <c r="M681" s="35">
        <v>296</v>
      </c>
      <c r="N681" s="1" t="str">
        <f>+Tabla15[[#This Row],[NOMBRE DE LA CAUSA 2017]]</f>
        <v>VIOLACION A LA PROTECCION DE DATOS PERSONALES</v>
      </c>
    </row>
    <row r="682" spans="1:14">
      <c r="A682" s="1">
        <f>+Tabla15[[#This Row],[1]]</f>
        <v>680</v>
      </c>
      <c r="B682" s="7" t="s">
        <v>52</v>
      </c>
      <c r="C682" s="1">
        <v>1</v>
      </c>
      <c r="D682" s="1">
        <f>+IF(Tabla15[[#This Row],[NOMBRE DE LA CAUSA 2018]]=0,0,1)</f>
        <v>1</v>
      </c>
      <c r="E682" s="1">
        <f>+E681+Tabla15[[#This Row],[NOMBRE DE LA CAUSA 2019]]</f>
        <v>680</v>
      </c>
      <c r="F682" s="1">
        <f>+Tabla15[[#This Row],[0]]*Tabla15[[#This Row],[NOMBRE DE LA CAUSA 2019]]</f>
        <v>680</v>
      </c>
      <c r="G682" s="7" t="s">
        <v>17</v>
      </c>
      <c r="I682" s="7"/>
      <c r="J682" s="1" t="s">
        <v>18</v>
      </c>
      <c r="K682" s="7" t="s">
        <v>19</v>
      </c>
      <c r="L682" s="8" t="s">
        <v>53</v>
      </c>
      <c r="M682" s="35">
        <v>56</v>
      </c>
      <c r="N682" s="1" t="str">
        <f>+Tabla15[[#This Row],[NOMBRE DE LA CAUSA 2017]]</f>
        <v>VIOLACION AL DEBIDO PROCESO ADMINISTRATIVO</v>
      </c>
    </row>
    <row r="683" spans="1:14">
      <c r="A683" s="1">
        <f>+Tabla15[[#This Row],[1]]</f>
        <v>681</v>
      </c>
      <c r="B683" s="7" t="s">
        <v>180</v>
      </c>
      <c r="C683" s="1">
        <v>1</v>
      </c>
      <c r="D683" s="1">
        <f>+IF(Tabla15[[#This Row],[NOMBRE DE LA CAUSA 2018]]=0,0,1)</f>
        <v>1</v>
      </c>
      <c r="E683" s="1">
        <f>+E682+Tabla15[[#This Row],[NOMBRE DE LA CAUSA 2019]]</f>
        <v>681</v>
      </c>
      <c r="F683" s="1">
        <f>+Tabla15[[#This Row],[0]]*Tabla15[[#This Row],[NOMBRE DE LA CAUSA 2019]]</f>
        <v>681</v>
      </c>
      <c r="G683" s="7" t="s">
        <v>17</v>
      </c>
      <c r="I683" s="7"/>
      <c r="J683" s="1" t="s">
        <v>18</v>
      </c>
      <c r="K683" s="7" t="s">
        <v>19</v>
      </c>
      <c r="L683" s="8" t="s">
        <v>181</v>
      </c>
      <c r="M683" s="35">
        <v>290</v>
      </c>
      <c r="N683" s="1" t="str">
        <f>+Tabla15[[#This Row],[NOMBRE DE LA CAUSA 2017]]</f>
        <v>VIOLACION AL DERECHO DE POSTULACION A UN CARGO DE ELECCION POPULAR</v>
      </c>
    </row>
    <row r="684" spans="1:14">
      <c r="A684" s="1">
        <f>+Tabla15[[#This Row],[1]]</f>
        <v>682</v>
      </c>
      <c r="B684" s="7" t="s">
        <v>140</v>
      </c>
      <c r="C684" s="1">
        <v>1</v>
      </c>
      <c r="D684" s="1">
        <f>+IF(Tabla15[[#This Row],[NOMBRE DE LA CAUSA 2018]]=0,0,1)</f>
        <v>1</v>
      </c>
      <c r="E684" s="1">
        <f>+E683+Tabla15[[#This Row],[NOMBRE DE LA CAUSA 2019]]</f>
        <v>682</v>
      </c>
      <c r="F684" s="1">
        <f>+Tabla15[[#This Row],[0]]*Tabla15[[#This Row],[NOMBRE DE LA CAUSA 2019]]</f>
        <v>682</v>
      </c>
      <c r="G684" s="7" t="s">
        <v>17</v>
      </c>
      <c r="I684" s="7"/>
      <c r="J684" s="1" t="s">
        <v>18</v>
      </c>
      <c r="K684" s="7" t="s">
        <v>19</v>
      </c>
      <c r="L684" s="8" t="s">
        <v>141</v>
      </c>
      <c r="M684" s="35">
        <v>231</v>
      </c>
      <c r="N684" s="1" t="str">
        <f>+Tabla15[[#This Row],[NOMBRE DE LA CAUSA 2017]]</f>
        <v>VIOLACION AL REGIMEN JURIDICO DE DERECHOS DE AUTOR</v>
      </c>
    </row>
    <row r="685" spans="1:14">
      <c r="A685" s="1">
        <f>+Tabla15[[#This Row],[1]]</f>
        <v>683</v>
      </c>
      <c r="B685" s="7" t="s">
        <v>142</v>
      </c>
      <c r="C685" s="1">
        <v>1</v>
      </c>
      <c r="D685" s="1">
        <f>+IF(Tabla15[[#This Row],[NOMBRE DE LA CAUSA 2018]]=0,0,1)</f>
        <v>1</v>
      </c>
      <c r="E685" s="1">
        <f>+E684+Tabla15[[#This Row],[NOMBRE DE LA CAUSA 2019]]</f>
        <v>683</v>
      </c>
      <c r="F685" s="1">
        <f>+Tabla15[[#This Row],[0]]*Tabla15[[#This Row],[NOMBRE DE LA CAUSA 2019]]</f>
        <v>683</v>
      </c>
      <c r="G685" s="7" t="s">
        <v>17</v>
      </c>
      <c r="I685" s="7"/>
      <c r="J685" s="1" t="s">
        <v>18</v>
      </c>
      <c r="K685" s="7" t="s">
        <v>19</v>
      </c>
      <c r="L685" s="8" t="s">
        <v>143</v>
      </c>
      <c r="M685" s="35">
        <v>235</v>
      </c>
      <c r="N685" s="1" t="str">
        <f>+Tabla15[[#This Row],[NOMBRE DE LA CAUSA 2017]]</f>
        <v>VIOLACION AL REGIMEN JURIDICO DE PROPIEDAD INDUSTRIAL</v>
      </c>
    </row>
    <row r="686" spans="1:14">
      <c r="A686" s="1">
        <f>+Tabla15[[#This Row],[1]]</f>
        <v>684</v>
      </c>
      <c r="B686" s="9" t="s">
        <v>525</v>
      </c>
      <c r="C686" s="1">
        <v>1</v>
      </c>
      <c r="D686" s="1">
        <f>+IF(Tabla15[[#This Row],[NOMBRE DE LA CAUSA 2018]]=0,0,1)</f>
        <v>1</v>
      </c>
      <c r="E686" s="1">
        <f>+E685+Tabla15[[#This Row],[NOMBRE DE LA CAUSA 2019]]</f>
        <v>684</v>
      </c>
      <c r="F686" s="1">
        <f>+Tabla15[[#This Row],[0]]*Tabla15[[#This Row],[NOMBRE DE LA CAUSA 2019]]</f>
        <v>684</v>
      </c>
      <c r="G686" s="9" t="s">
        <v>17</v>
      </c>
      <c r="I686" s="7"/>
      <c r="J686" s="1" t="s">
        <v>18</v>
      </c>
      <c r="K686" s="7" t="s">
        <v>19</v>
      </c>
      <c r="L686" s="11" t="s">
        <v>526</v>
      </c>
      <c r="M686" s="35">
        <v>1878</v>
      </c>
      <c r="N686" s="1" t="str">
        <f>+Tabla15[[#This Row],[NOMBRE DE LA CAUSA 2017]]</f>
        <v>VIOLACION AL REGIMEN LEGAL DE INHABILIDADES E INCOMPATIBILIDADES PARA ACCEDER A CARGO DE ELECCION POPULAR</v>
      </c>
    </row>
    <row r="687" spans="1:14">
      <c r="A687" s="1">
        <f>+Tabla15[[#This Row],[1]]</f>
        <v>685</v>
      </c>
      <c r="B687" s="7" t="s">
        <v>96</v>
      </c>
      <c r="C687" s="1">
        <v>1</v>
      </c>
      <c r="D687" s="1">
        <f>+IF(Tabla15[[#This Row],[NOMBRE DE LA CAUSA 2018]]=0,0,1)</f>
        <v>1</v>
      </c>
      <c r="E687" s="1">
        <f>+E686+Tabla15[[#This Row],[NOMBRE DE LA CAUSA 2019]]</f>
        <v>685</v>
      </c>
      <c r="F687" s="1">
        <f>+Tabla15[[#This Row],[0]]*Tabla15[[#This Row],[NOMBRE DE LA CAUSA 2019]]</f>
        <v>685</v>
      </c>
      <c r="G687" s="7" t="s">
        <v>17</v>
      </c>
      <c r="I687" s="7"/>
      <c r="J687" s="1" t="s">
        <v>18</v>
      </c>
      <c r="K687" s="7" t="s">
        <v>19</v>
      </c>
      <c r="L687" s="8" t="s">
        <v>97</v>
      </c>
      <c r="M687" s="35">
        <v>159</v>
      </c>
      <c r="N687" s="1" t="str">
        <f>+Tabla15[[#This Row],[NOMBRE DE LA CAUSA 2017]]</f>
        <v>VIOLACION O AMENAZA A LA LIBRE COMPETENCIA ECONOMICA</v>
      </c>
    </row>
    <row r="688" spans="1:14">
      <c r="A688" s="1">
        <f>+Tabla15[[#This Row],[1]]</f>
        <v>686</v>
      </c>
      <c r="B688" s="7" t="s">
        <v>98</v>
      </c>
      <c r="C688" s="1">
        <v>1</v>
      </c>
      <c r="D688" s="1">
        <f>+IF(Tabla15[[#This Row],[NOMBRE DE LA CAUSA 2018]]=0,0,1)</f>
        <v>1</v>
      </c>
      <c r="E688" s="1">
        <f>+E687+Tabla15[[#This Row],[NOMBRE DE LA CAUSA 2019]]</f>
        <v>686</v>
      </c>
      <c r="F688" s="1">
        <f>+Tabla15[[#This Row],[0]]*Tabla15[[#This Row],[NOMBRE DE LA CAUSA 2019]]</f>
        <v>686</v>
      </c>
      <c r="G688" s="7" t="s">
        <v>17</v>
      </c>
      <c r="I688" s="7"/>
      <c r="J688" s="1" t="s">
        <v>18</v>
      </c>
      <c r="K688" s="7" t="s">
        <v>19</v>
      </c>
      <c r="L688" s="8" t="s">
        <v>99</v>
      </c>
      <c r="M688" s="35">
        <v>161</v>
      </c>
      <c r="N688" s="1" t="str">
        <f>+Tabla15[[#This Row],[NOMBRE DE LA CAUSA 2017]]</f>
        <v>VIOLACION O AMENAZA A LA MORALIDAD ADMINISTRATIVA</v>
      </c>
    </row>
    <row r="689" spans="1:14">
      <c r="A689" s="1">
        <f>+Tabla15[[#This Row],[1]]</f>
        <v>687</v>
      </c>
      <c r="B689" s="7" t="s">
        <v>110</v>
      </c>
      <c r="C689" s="1">
        <v>1</v>
      </c>
      <c r="D689" s="1">
        <f>+IF(Tabla15[[#This Row],[NOMBRE DE LA CAUSA 2018]]=0,0,1)</f>
        <v>1</v>
      </c>
      <c r="E689" s="1">
        <f>+E688+Tabla15[[#This Row],[NOMBRE DE LA CAUSA 2019]]</f>
        <v>687</v>
      </c>
      <c r="F689" s="1">
        <f>+Tabla15[[#This Row],[0]]*Tabla15[[#This Row],[NOMBRE DE LA CAUSA 2019]]</f>
        <v>687</v>
      </c>
      <c r="G689" s="7" t="s">
        <v>17</v>
      </c>
      <c r="I689" s="7"/>
      <c r="J689" s="1" t="s">
        <v>18</v>
      </c>
      <c r="K689" s="7" t="s">
        <v>19</v>
      </c>
      <c r="L689" s="8" t="s">
        <v>111</v>
      </c>
      <c r="M689" s="35">
        <v>179</v>
      </c>
      <c r="N689" s="1" t="str">
        <f>+Tabla15[[#This Row],[NOMBRE DE LA CAUSA 2017]]</f>
        <v>VIOLACION O AMENAZA A LA SEGURIDAD Y SALUBRIDAD PUBLICAS</v>
      </c>
    </row>
    <row r="690" spans="1:14">
      <c r="A690" s="1">
        <f>+Tabla15[[#This Row],[1]]</f>
        <v>688</v>
      </c>
      <c r="B690" s="7" t="s">
        <v>152</v>
      </c>
      <c r="C690" s="1">
        <v>1</v>
      </c>
      <c r="D690" s="1">
        <f>+IF(Tabla15[[#This Row],[NOMBRE DE LA CAUSA 2018]]=0,0,1)</f>
        <v>1</v>
      </c>
      <c r="E690" s="1">
        <f>+E689+Tabla15[[#This Row],[NOMBRE DE LA CAUSA 2019]]</f>
        <v>688</v>
      </c>
      <c r="F690" s="1">
        <f>+Tabla15[[#This Row],[0]]*Tabla15[[#This Row],[NOMBRE DE LA CAUSA 2019]]</f>
        <v>688</v>
      </c>
      <c r="G690" s="7" t="s">
        <v>17</v>
      </c>
      <c r="I690" s="7"/>
      <c r="J690" s="1" t="s">
        <v>18</v>
      </c>
      <c r="K690" s="7" t="s">
        <v>19</v>
      </c>
      <c r="L690" s="8" t="s">
        <v>153</v>
      </c>
      <c r="M690" s="35">
        <v>260</v>
      </c>
      <c r="N690" s="1" t="str">
        <f>+Tabla15[[#This Row],[NOMBRE DE LA CAUSA 2017]]</f>
        <v>VIOLACION O AMENAZA A LOS DERECHOS DE LOS CONSUMIDORES Y USUARIOS</v>
      </c>
    </row>
    <row r="691" spans="1:14">
      <c r="A691" s="1">
        <f>+Tabla15[[#This Row],[1]]</f>
        <v>689</v>
      </c>
      <c r="B691" s="7" t="s">
        <v>695</v>
      </c>
      <c r="C691" s="1">
        <v>1</v>
      </c>
      <c r="D691" s="1">
        <f>+IF(Tabla15[[#This Row],[NOMBRE DE LA CAUSA 2018]]=0,0,1)</f>
        <v>1</v>
      </c>
      <c r="E691" s="1">
        <f>+E690+Tabla15[[#This Row],[NOMBRE DE LA CAUSA 2019]]</f>
        <v>689</v>
      </c>
      <c r="F691" s="1">
        <f>+Tabla15[[#This Row],[0]]*Tabla15[[#This Row],[NOMBRE DE LA CAUSA 2019]]</f>
        <v>689</v>
      </c>
      <c r="G691" s="7" t="s">
        <v>17</v>
      </c>
      <c r="I691" s="7"/>
      <c r="J691" s="1" t="s">
        <v>18</v>
      </c>
      <c r="K691" s="7" t="s">
        <v>19</v>
      </c>
      <c r="L691" s="8" t="s">
        <v>696</v>
      </c>
      <c r="M691" s="35">
        <v>1978</v>
      </c>
      <c r="N691" s="1" t="str">
        <f>+Tabla15[[#This Row],[NOMBRE DE LA CAUSA 2017]]</f>
        <v>VIOLACION O AMENAZA AL GOCE DE UN AMBIENTE SANO</v>
      </c>
    </row>
    <row r="692" spans="1:14">
      <c r="A692" s="1">
        <f>+Tabla15[[#This Row],[1]]</f>
        <v>690</v>
      </c>
      <c r="B692" s="7" t="s">
        <v>222</v>
      </c>
      <c r="C692" s="1">
        <v>1</v>
      </c>
      <c r="D692" s="1">
        <f>+IF(Tabla15[[#This Row],[NOMBRE DE LA CAUSA 2018]]=0,0,1)</f>
        <v>1</v>
      </c>
      <c r="E692" s="1">
        <f>+E691+Tabla15[[#This Row],[NOMBRE DE LA CAUSA 2019]]</f>
        <v>690</v>
      </c>
      <c r="F692" s="1">
        <f>+Tabla15[[#This Row],[0]]*Tabla15[[#This Row],[NOMBRE DE LA CAUSA 2019]]</f>
        <v>690</v>
      </c>
      <c r="G692" s="7" t="s">
        <v>17</v>
      </c>
      <c r="I692" s="7"/>
      <c r="J692" s="1" t="s">
        <v>18</v>
      </c>
      <c r="K692" s="7" t="s">
        <v>19</v>
      </c>
      <c r="L692" s="8" t="s">
        <v>223</v>
      </c>
      <c r="M692" s="35">
        <v>368</v>
      </c>
      <c r="N692" s="1" t="str">
        <f>+Tabla15[[#This Row],[NOMBRE DE LA CAUSA 2017]]</f>
        <v>VIOLACION O AMENAZA AL GOCE DEL ESPACIO PUBLICO Y A LA UTILIZACION Y DEFENSA DE BIENES DE USO PUBLICO</v>
      </c>
    </row>
    <row r="693" spans="1:14">
      <c r="A693" s="1">
        <f>+Tabla15[[#This Row],[1]]</f>
        <v>691</v>
      </c>
      <c r="B693" s="7" t="s">
        <v>226</v>
      </c>
      <c r="C693" s="1">
        <v>1</v>
      </c>
      <c r="D693" s="1">
        <f>+IF(Tabla15[[#This Row],[NOMBRE DE LA CAUSA 2018]]=0,0,1)</f>
        <v>1</v>
      </c>
      <c r="E693" s="1">
        <f>+E692+Tabla15[[#This Row],[NOMBRE DE LA CAUSA 2019]]</f>
        <v>691</v>
      </c>
      <c r="F693" s="1">
        <f>+Tabla15[[#This Row],[0]]*Tabla15[[#This Row],[NOMBRE DE LA CAUSA 2019]]</f>
        <v>691</v>
      </c>
      <c r="G693" s="7" t="s">
        <v>17</v>
      </c>
      <c r="I693" s="7"/>
      <c r="J693" s="1" t="s">
        <v>18</v>
      </c>
      <c r="K693" s="7" t="s">
        <v>19</v>
      </c>
      <c r="L693" s="8" t="s">
        <v>227</v>
      </c>
      <c r="M693" s="35">
        <v>373</v>
      </c>
      <c r="N693" s="1" t="str">
        <f>+Tabla15[[#This Row],[NOMBRE DE LA CAUSA 2017]]</f>
        <v>VIOLACION O AMENAZA AL PATRIMONIO CULTURAL DE LA NACION</v>
      </c>
    </row>
    <row r="694" spans="1:14">
      <c r="A694" s="1">
        <f>+Tabla15[[#This Row],[1]]</f>
        <v>692</v>
      </c>
      <c r="B694" s="7" t="s">
        <v>100</v>
      </c>
      <c r="C694" s="1">
        <v>1</v>
      </c>
      <c r="D694" s="1">
        <f>+IF(Tabla15[[#This Row],[NOMBRE DE LA CAUSA 2018]]=0,0,1)</f>
        <v>1</v>
      </c>
      <c r="E694" s="1">
        <f>+E693+Tabla15[[#This Row],[NOMBRE DE LA CAUSA 2019]]</f>
        <v>692</v>
      </c>
      <c r="F694" s="1">
        <f>+Tabla15[[#This Row],[0]]*Tabla15[[#This Row],[NOMBRE DE LA CAUSA 2019]]</f>
        <v>692</v>
      </c>
      <c r="G694" s="7" t="s">
        <v>17</v>
      </c>
      <c r="I694" s="7"/>
      <c r="J694" s="1" t="s">
        <v>18</v>
      </c>
      <c r="K694" s="7" t="s">
        <v>19</v>
      </c>
      <c r="L694" s="8" t="s">
        <v>101</v>
      </c>
      <c r="M694" s="35">
        <v>169</v>
      </c>
      <c r="N694" s="1" t="str">
        <f>+Tabla15[[#This Row],[NOMBRE DE LA CAUSA 2017]]</f>
        <v>VIOLACION O AMENAZA AL PATRIMONIO PUBLICO</v>
      </c>
    </row>
    <row r="695" spans="1:14">
      <c r="A695" s="1">
        <f>+Tabla15[[#This Row],[1]]</f>
        <v>693</v>
      </c>
      <c r="B695" s="7" t="s">
        <v>493</v>
      </c>
      <c r="C695" s="1">
        <v>1</v>
      </c>
      <c r="D695" s="1">
        <f>+IF(Tabla15[[#This Row],[NOMBRE DE LA CAUSA 2018]]=0,0,1)</f>
        <v>1</v>
      </c>
      <c r="E695" s="1">
        <f>+E694+Tabla15[[#This Row],[NOMBRE DE LA CAUSA 2019]]</f>
        <v>693</v>
      </c>
      <c r="F695" s="1">
        <f>+Tabla15[[#This Row],[0]]*Tabla15[[#This Row],[NOMBRE DE LA CAUSA 2019]]</f>
        <v>693</v>
      </c>
      <c r="G695" s="7" t="s">
        <v>17</v>
      </c>
      <c r="H695" s="7"/>
      <c r="I695" s="7"/>
      <c r="J695" s="7" t="s">
        <v>18</v>
      </c>
      <c r="K695" s="7" t="s">
        <v>19</v>
      </c>
      <c r="L695" s="8" t="s">
        <v>494</v>
      </c>
      <c r="M695" s="35">
        <v>842</v>
      </c>
      <c r="N695" s="1" t="str">
        <f>+Tabla15[[#This Row],[NOMBRE DE LA CAUSA 2017]]</f>
        <v>VOCACION HEREDITARIA DE BIENES</v>
      </c>
    </row>
    <row r="698" spans="1:14">
      <c r="B698" s="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F22"/>
  <sheetViews>
    <sheetView showGridLines="0" showRowColHeaders="0" workbookViewId="0">
      <selection activeCell="B7" sqref="B7:F11"/>
    </sheetView>
  </sheetViews>
  <sheetFormatPr baseColWidth="10" defaultRowHeight="15"/>
  <cols>
    <col min="1" max="1" width="5.7109375" customWidth="1"/>
    <col min="2" max="6" width="25.7109375" customWidth="1"/>
  </cols>
  <sheetData>
    <row r="1" spans="2:6" ht="16.5">
      <c r="B1" s="93"/>
    </row>
    <row r="3" spans="2:6" ht="19.5">
      <c r="B3" s="155" t="s">
        <v>1552</v>
      </c>
      <c r="C3" s="155"/>
      <c r="D3" s="155"/>
      <c r="E3" s="155"/>
      <c r="F3" s="155"/>
    </row>
    <row r="4" spans="2:6">
      <c r="B4" s="38"/>
      <c r="C4" s="38"/>
      <c r="D4" s="38"/>
      <c r="E4" s="38"/>
      <c r="F4" s="38"/>
    </row>
    <row r="5" spans="2:6" ht="15.75">
      <c r="B5" s="156" t="s">
        <v>1491</v>
      </c>
      <c r="C5" s="157"/>
      <c r="D5" s="157"/>
      <c r="E5" s="157"/>
      <c r="F5" s="157"/>
    </row>
    <row r="6" spans="2:6">
      <c r="B6" s="38"/>
      <c r="C6" s="38"/>
      <c r="D6" s="38"/>
      <c r="E6" s="38"/>
      <c r="F6" s="38"/>
    </row>
    <row r="7" spans="2:6">
      <c r="B7" s="158" t="s">
        <v>2459</v>
      </c>
      <c r="C7" s="158"/>
      <c r="D7" s="158"/>
      <c r="E7" s="158"/>
      <c r="F7" s="158"/>
    </row>
    <row r="8" spans="2:6">
      <c r="B8" s="158"/>
      <c r="C8" s="158"/>
      <c r="D8" s="158"/>
      <c r="E8" s="158"/>
      <c r="F8" s="158"/>
    </row>
    <row r="9" spans="2:6">
      <c r="B9" s="158"/>
      <c r="C9" s="158"/>
      <c r="D9" s="158"/>
      <c r="E9" s="158"/>
      <c r="F9" s="158"/>
    </row>
    <row r="10" spans="2:6">
      <c r="B10" s="158"/>
      <c r="C10" s="158"/>
      <c r="D10" s="158"/>
      <c r="E10" s="158"/>
      <c r="F10" s="158"/>
    </row>
    <row r="11" spans="2:6">
      <c r="B11" s="158"/>
      <c r="C11" s="158"/>
      <c r="D11" s="158"/>
      <c r="E11" s="158"/>
      <c r="F11" s="158"/>
    </row>
    <row r="12" spans="2:6">
      <c r="B12" s="38"/>
      <c r="C12" s="38"/>
      <c r="D12" s="38"/>
      <c r="E12" s="38"/>
      <c r="F12" s="38"/>
    </row>
    <row r="13" spans="2:6" ht="15.75">
      <c r="B13" s="156" t="s">
        <v>1519</v>
      </c>
      <c r="C13" s="157"/>
      <c r="D13" s="157"/>
      <c r="E13" s="157"/>
      <c r="F13" s="157"/>
    </row>
    <row r="14" spans="2:6">
      <c r="B14" s="38"/>
      <c r="C14" s="38"/>
      <c r="D14" s="38"/>
      <c r="E14" s="38"/>
      <c r="F14" s="38"/>
    </row>
    <row r="15" spans="2:6">
      <c r="B15" s="159" t="s">
        <v>1536</v>
      </c>
      <c r="C15" s="159"/>
      <c r="D15" s="159"/>
      <c r="E15" s="159"/>
      <c r="F15" s="159"/>
    </row>
    <row r="16" spans="2:6">
      <c r="B16" s="159"/>
      <c r="C16" s="159"/>
      <c r="D16" s="159"/>
      <c r="E16" s="159"/>
      <c r="F16" s="159"/>
    </row>
    <row r="17" spans="2:6">
      <c r="B17" s="159"/>
      <c r="C17" s="159"/>
      <c r="D17" s="159"/>
      <c r="E17" s="159"/>
      <c r="F17" s="159"/>
    </row>
    <row r="18" spans="2:6">
      <c r="B18" s="159"/>
      <c r="C18" s="159"/>
      <c r="D18" s="159"/>
      <c r="E18" s="159"/>
      <c r="F18" s="159"/>
    </row>
    <row r="19" spans="2:6">
      <c r="B19" s="159"/>
      <c r="C19" s="159"/>
      <c r="D19" s="159"/>
      <c r="E19" s="159"/>
      <c r="F19" s="159"/>
    </row>
    <row r="20" spans="2:6">
      <c r="B20" s="38"/>
      <c r="C20" s="38"/>
      <c r="D20" s="38"/>
      <c r="E20" s="38"/>
      <c r="F20" s="38"/>
    </row>
    <row r="21" spans="2:6">
      <c r="B21" s="38"/>
      <c r="C21" s="38"/>
      <c r="D21" s="38"/>
      <c r="E21" s="38"/>
      <c r="F21" s="38"/>
    </row>
    <row r="22" spans="2:6">
      <c r="B22" s="38"/>
      <c r="C22" s="38"/>
      <c r="D22" s="38"/>
      <c r="E22" s="38"/>
      <c r="F22" s="38"/>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L4"/>
  <sheetViews>
    <sheetView showGridLines="0" showRowColHeaders="0" zoomScaleNormal="100" workbookViewId="0"/>
  </sheetViews>
  <sheetFormatPr baseColWidth="10" defaultRowHeight="15"/>
  <cols>
    <col min="1" max="1" width="5.7109375" customWidth="1"/>
    <col min="2" max="12" width="12.7109375" customWidth="1"/>
    <col min="13" max="13" width="5.85546875" customWidth="1"/>
  </cols>
  <sheetData>
    <row r="1" spans="2:12" ht="24">
      <c r="B1" s="162"/>
      <c r="C1" s="162"/>
    </row>
    <row r="3" spans="2:12" ht="24">
      <c r="B3" s="163" t="s">
        <v>1537</v>
      </c>
      <c r="C3" s="161"/>
      <c r="D3" s="161"/>
      <c r="E3" s="161"/>
      <c r="F3" s="161"/>
      <c r="G3" s="161"/>
      <c r="H3" s="161"/>
      <c r="I3" s="161"/>
      <c r="J3" s="161"/>
      <c r="K3" s="161"/>
      <c r="L3" s="161"/>
    </row>
    <row r="4" spans="2:12" ht="19.5">
      <c r="B4" s="160" t="s">
        <v>2460</v>
      </c>
      <c r="C4" s="161"/>
      <c r="D4" s="161"/>
      <c r="E4" s="161"/>
      <c r="F4" s="161"/>
      <c r="G4" s="161"/>
      <c r="H4" s="161"/>
      <c r="I4" s="161"/>
      <c r="J4" s="161"/>
      <c r="K4" s="161"/>
      <c r="L4" s="161"/>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I20"/>
  <sheetViews>
    <sheetView showGridLines="0" showRowColHeaders="0" zoomScaleNormal="100" workbookViewId="0"/>
  </sheetViews>
  <sheetFormatPr baseColWidth="10" defaultRowHeight="15"/>
  <cols>
    <col min="1" max="1" width="5.7109375" customWidth="1"/>
    <col min="2" max="5" width="30.7109375" customWidth="1"/>
  </cols>
  <sheetData>
    <row r="1" spans="2:9" ht="19.5">
      <c r="B1" s="109"/>
      <c r="C1" s="80"/>
    </row>
    <row r="3" spans="2:9">
      <c r="B3" s="164" t="s">
        <v>2438</v>
      </c>
      <c r="C3" s="164"/>
      <c r="D3" s="164"/>
      <c r="E3" s="164"/>
      <c r="F3" s="165"/>
      <c r="G3" s="165"/>
      <c r="H3" s="165"/>
      <c r="I3" s="165"/>
    </row>
    <row r="4" spans="2:9">
      <c r="B4" s="164"/>
      <c r="C4" s="164"/>
      <c r="D4" s="164"/>
      <c r="E4" s="164"/>
      <c r="F4" s="165"/>
      <c r="G4" s="165"/>
      <c r="H4" s="165"/>
      <c r="I4" s="165"/>
    </row>
    <row r="5" spans="2:9">
      <c r="B5" s="166" t="s">
        <v>1525</v>
      </c>
      <c r="C5" s="166"/>
      <c r="D5" s="166"/>
      <c r="E5" s="166"/>
      <c r="F5" s="167"/>
      <c r="G5" s="167"/>
      <c r="H5" s="167"/>
      <c r="I5" s="167"/>
    </row>
    <row r="6" spans="2:9">
      <c r="B6" s="166"/>
      <c r="C6" s="166"/>
      <c r="D6" s="166"/>
      <c r="E6" s="166"/>
      <c r="F6" s="167"/>
      <c r="G6" s="167"/>
      <c r="H6" s="167"/>
      <c r="I6" s="167"/>
    </row>
    <row r="7" spans="2:9">
      <c r="B7" s="166"/>
      <c r="C7" s="166"/>
      <c r="D7" s="166"/>
      <c r="E7" s="166"/>
      <c r="F7" s="167"/>
      <c r="G7" s="167"/>
      <c r="H7" s="167"/>
      <c r="I7" s="167"/>
    </row>
    <row r="8" spans="2:9">
      <c r="B8" s="166"/>
      <c r="C8" s="166"/>
      <c r="D8" s="166"/>
      <c r="E8" s="166"/>
      <c r="F8" s="167"/>
      <c r="G8" s="167"/>
      <c r="H8" s="167"/>
      <c r="I8" s="167"/>
    </row>
    <row r="9" spans="2:9">
      <c r="B9" s="166"/>
      <c r="C9" s="166"/>
      <c r="D9" s="166"/>
      <c r="E9" s="166"/>
      <c r="F9" s="167"/>
      <c r="G9" s="167"/>
      <c r="H9" s="167"/>
      <c r="I9" s="167"/>
    </row>
    <row r="10" spans="2:9">
      <c r="B10" s="166"/>
      <c r="C10" s="166"/>
      <c r="D10" s="166"/>
      <c r="E10" s="166"/>
      <c r="F10" s="167"/>
      <c r="G10" s="167"/>
      <c r="H10" s="167"/>
      <c r="I10" s="167"/>
    </row>
    <row r="11" spans="2:9">
      <c r="B11" s="166"/>
      <c r="C11" s="166"/>
      <c r="D11" s="166"/>
      <c r="E11" s="166"/>
      <c r="F11" s="167"/>
      <c r="G11" s="167"/>
      <c r="H11" s="167"/>
      <c r="I11" s="167"/>
    </row>
    <row r="12" spans="2:9">
      <c r="B12" s="166"/>
      <c r="C12" s="166"/>
      <c r="D12" s="166"/>
      <c r="E12" s="166"/>
      <c r="F12" s="167"/>
      <c r="G12" s="167"/>
      <c r="H12" s="167"/>
      <c r="I12" s="167"/>
    </row>
    <row r="13" spans="2:9">
      <c r="B13" s="166"/>
      <c r="C13" s="166"/>
      <c r="D13" s="166"/>
      <c r="E13" s="166"/>
      <c r="F13" s="167"/>
      <c r="G13" s="167"/>
      <c r="H13" s="167"/>
      <c r="I13" s="167"/>
    </row>
    <row r="14" spans="2:9">
      <c r="B14" s="166"/>
      <c r="C14" s="166"/>
      <c r="D14" s="166"/>
      <c r="E14" s="166"/>
      <c r="F14" s="167"/>
      <c r="G14" s="167"/>
      <c r="H14" s="167"/>
      <c r="I14" s="167"/>
    </row>
    <row r="15" spans="2:9">
      <c r="B15" s="166"/>
      <c r="C15" s="166"/>
      <c r="D15" s="166"/>
      <c r="E15" s="166"/>
      <c r="F15" s="167"/>
      <c r="G15" s="167"/>
      <c r="H15" s="167"/>
      <c r="I15" s="167"/>
    </row>
    <row r="16" spans="2:9">
      <c r="B16" s="166"/>
      <c r="C16" s="166"/>
      <c r="D16" s="166"/>
      <c r="E16" s="166"/>
      <c r="F16" s="167"/>
      <c r="G16" s="167"/>
      <c r="H16" s="167"/>
      <c r="I16" s="167"/>
    </row>
    <row r="17" spans="2:9">
      <c r="B17" s="166"/>
      <c r="C17" s="166"/>
      <c r="D17" s="166"/>
      <c r="E17" s="166"/>
      <c r="F17" s="167"/>
      <c r="G17" s="167"/>
      <c r="H17" s="167"/>
      <c r="I17" s="167"/>
    </row>
    <row r="18" spans="2:9">
      <c r="B18" s="166"/>
      <c r="C18" s="166"/>
      <c r="D18" s="166"/>
      <c r="E18" s="166"/>
      <c r="F18" s="167"/>
      <c r="G18" s="167"/>
      <c r="H18" s="167"/>
      <c r="I18" s="167"/>
    </row>
    <row r="19" spans="2:9">
      <c r="B19" s="168"/>
      <c r="C19" s="168"/>
      <c r="D19" s="168"/>
      <c r="E19" s="168"/>
      <c r="F19" s="168"/>
      <c r="G19" s="168"/>
      <c r="H19" s="168"/>
      <c r="I19" s="168"/>
    </row>
    <row r="20" spans="2:9">
      <c r="B20" s="168"/>
      <c r="C20" s="168"/>
      <c r="D20" s="168"/>
      <c r="E20" s="168"/>
      <c r="F20" s="168"/>
      <c r="G20" s="168"/>
      <c r="H20" s="168"/>
      <c r="I20" s="168"/>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3:J27"/>
  <sheetViews>
    <sheetView showGridLines="0" showRowColHeaders="0" zoomScaleNormal="100" workbookViewId="0"/>
  </sheetViews>
  <sheetFormatPr baseColWidth="10" defaultRowHeight="15"/>
  <cols>
    <col min="1" max="1" width="5.7109375" customWidth="1"/>
    <col min="2" max="10" width="17.7109375" customWidth="1"/>
  </cols>
  <sheetData>
    <row r="3" spans="2:10" ht="24">
      <c r="B3" s="169" t="s">
        <v>2439</v>
      </c>
      <c r="C3" s="169"/>
      <c r="D3" s="169"/>
      <c r="E3" s="169"/>
      <c r="F3" s="169"/>
      <c r="G3" s="170"/>
      <c r="H3" s="170"/>
      <c r="I3" s="170"/>
      <c r="J3" s="170"/>
    </row>
    <row r="5" spans="2:10">
      <c r="B5" s="176" t="s">
        <v>2461</v>
      </c>
      <c r="C5" s="176"/>
      <c r="D5" s="176"/>
      <c r="E5" s="176"/>
      <c r="F5" s="176"/>
      <c r="G5" s="177"/>
      <c r="H5" s="177"/>
      <c r="I5" s="177"/>
      <c r="J5" s="177"/>
    </row>
    <row r="6" spans="2:10">
      <c r="B6" s="176"/>
      <c r="C6" s="176"/>
      <c r="D6" s="176"/>
      <c r="E6" s="176"/>
      <c r="F6" s="176"/>
      <c r="G6" s="177"/>
      <c r="H6" s="177"/>
      <c r="I6" s="177"/>
      <c r="J6" s="177"/>
    </row>
    <row r="7" spans="2:10">
      <c r="B7" s="176"/>
      <c r="C7" s="176"/>
      <c r="D7" s="176"/>
      <c r="E7" s="176"/>
      <c r="F7" s="176"/>
      <c r="G7" s="177"/>
      <c r="H7" s="177"/>
      <c r="I7" s="177"/>
      <c r="J7" s="177"/>
    </row>
    <row r="8" spans="2:10">
      <c r="B8" s="176"/>
      <c r="C8" s="176"/>
      <c r="D8" s="176"/>
      <c r="E8" s="176"/>
      <c r="F8" s="176"/>
      <c r="G8" s="177"/>
      <c r="H8" s="177"/>
      <c r="I8" s="177"/>
      <c r="J8" s="177"/>
    </row>
    <row r="9" spans="2:10">
      <c r="B9" s="177"/>
      <c r="C9" s="177"/>
      <c r="D9" s="177"/>
      <c r="E9" s="177"/>
      <c r="F9" s="177"/>
      <c r="G9" s="177"/>
      <c r="H9" s="177"/>
      <c r="I9" s="177"/>
      <c r="J9" s="177"/>
    </row>
    <row r="10" spans="2:10">
      <c r="B10" s="177"/>
      <c r="C10" s="177"/>
      <c r="D10" s="177"/>
      <c r="E10" s="177"/>
      <c r="F10" s="177"/>
      <c r="G10" s="177"/>
      <c r="H10" s="177"/>
      <c r="I10" s="177"/>
      <c r="J10" s="177"/>
    </row>
    <row r="11" spans="2:10">
      <c r="B11" s="38"/>
      <c r="C11" s="38"/>
      <c r="D11" s="38"/>
      <c r="E11" s="38"/>
      <c r="F11" s="38"/>
    </row>
    <row r="20" spans="2:10">
      <c r="B20" s="39" t="s">
        <v>2454</v>
      </c>
    </row>
    <row r="22" spans="2:10" ht="15.75">
      <c r="B22" s="171" t="s">
        <v>1501</v>
      </c>
      <c r="C22" s="172"/>
      <c r="D22" s="173"/>
      <c r="E22" s="173"/>
      <c r="F22" s="173"/>
      <c r="G22" s="171" t="s">
        <v>2372</v>
      </c>
      <c r="H22" s="172"/>
      <c r="I22" s="172"/>
      <c r="J22" s="173"/>
    </row>
    <row r="23" spans="2:10">
      <c r="B23" s="178" t="s">
        <v>1526</v>
      </c>
      <c r="C23" s="179"/>
      <c r="D23" s="173"/>
      <c r="E23" s="173"/>
      <c r="F23" s="173"/>
      <c r="G23" s="174" t="s">
        <v>2404</v>
      </c>
      <c r="H23" s="175"/>
      <c r="I23" s="175"/>
      <c r="J23" s="173"/>
    </row>
    <row r="24" spans="2:10">
      <c r="B24" s="180" t="s">
        <v>1527</v>
      </c>
      <c r="C24" s="181"/>
      <c r="D24" s="173"/>
      <c r="E24" s="173"/>
      <c r="F24" s="173"/>
      <c r="G24" s="182" t="s">
        <v>1528</v>
      </c>
      <c r="H24" s="183"/>
      <c r="I24" s="183"/>
      <c r="J24" s="173"/>
    </row>
    <row r="25" spans="2:10">
      <c r="B25" s="178" t="s">
        <v>1529</v>
      </c>
      <c r="C25" s="179"/>
      <c r="D25" s="173"/>
      <c r="E25" s="173"/>
      <c r="F25" s="173"/>
      <c r="G25" s="174" t="s">
        <v>1530</v>
      </c>
      <c r="H25" s="175"/>
      <c r="I25" s="175"/>
      <c r="J25" s="173"/>
    </row>
    <row r="26" spans="2:10">
      <c r="B26" s="180" t="s">
        <v>1531</v>
      </c>
      <c r="C26" s="181"/>
      <c r="D26" s="173"/>
      <c r="E26" s="173"/>
      <c r="F26" s="173"/>
      <c r="G26" s="182" t="s">
        <v>1532</v>
      </c>
      <c r="H26" s="183"/>
      <c r="I26" s="183"/>
      <c r="J26" s="173"/>
    </row>
    <row r="27" spans="2:10">
      <c r="B27" s="178" t="s">
        <v>1534</v>
      </c>
      <c r="C27" s="179"/>
      <c r="D27" s="173"/>
      <c r="E27" s="173"/>
      <c r="F27" s="173"/>
      <c r="G27" s="174" t="s">
        <v>1533</v>
      </c>
      <c r="H27" s="175"/>
      <c r="I27" s="175"/>
      <c r="J27" s="173"/>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4:P53"/>
  <sheetViews>
    <sheetView showGridLines="0" showRowColHeaders="0" topLeftCell="D1" zoomScale="70" zoomScaleNormal="70" workbookViewId="0">
      <selection activeCell="D10" sqref="D10"/>
    </sheetView>
  </sheetViews>
  <sheetFormatPr baseColWidth="10" defaultRowHeight="15"/>
  <cols>
    <col min="1" max="1" width="5.7109375" customWidth="1"/>
    <col min="2" max="2" width="33"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23" customWidth="1"/>
    <col min="15" max="15" width="22.85546875" customWidth="1"/>
    <col min="16" max="16" width="22.7109375" customWidth="1"/>
  </cols>
  <sheetData>
    <row r="4" spans="2:16" ht="24">
      <c r="B4" s="184" t="s">
        <v>2392</v>
      </c>
      <c r="C4" s="185"/>
      <c r="D4" s="185"/>
      <c r="E4" s="134"/>
      <c r="F4" s="134"/>
      <c r="G4" s="104"/>
      <c r="H4" s="93"/>
      <c r="I4" s="38"/>
      <c r="J4" s="38"/>
      <c r="K4" s="105"/>
      <c r="L4" s="38"/>
      <c r="M4" s="38"/>
      <c r="N4" s="38"/>
      <c r="O4" s="38"/>
      <c r="P4" s="38"/>
    </row>
    <row r="5" spans="2:16" ht="24">
      <c r="B5" s="134"/>
      <c r="C5" s="134"/>
      <c r="D5" s="134"/>
      <c r="E5" s="134"/>
      <c r="F5" s="134"/>
      <c r="G5" s="104"/>
      <c r="H5" s="93"/>
      <c r="I5" s="38"/>
      <c r="J5" s="38"/>
      <c r="K5" s="105"/>
      <c r="L5" s="38"/>
      <c r="M5" s="38"/>
      <c r="N5" s="38"/>
      <c r="O5" s="38"/>
      <c r="P5" s="38"/>
    </row>
    <row r="6" spans="2:16" ht="24">
      <c r="B6" s="135" t="s">
        <v>2456</v>
      </c>
      <c r="C6" s="103"/>
      <c r="D6" s="103"/>
      <c r="E6" s="103"/>
      <c r="F6" s="103"/>
      <c r="G6" s="103"/>
      <c r="H6" s="99"/>
      <c r="I6" s="99"/>
      <c r="J6" s="99"/>
      <c r="K6" s="103"/>
      <c r="L6" s="99"/>
      <c r="M6" s="99"/>
      <c r="N6" s="99"/>
      <c r="O6" s="38"/>
      <c r="P6" s="38"/>
    </row>
    <row r="7" spans="2:16">
      <c r="B7" s="186" t="s">
        <v>1493</v>
      </c>
      <c r="C7" s="188" t="s">
        <v>2442</v>
      </c>
      <c r="D7" s="190" t="s">
        <v>2462</v>
      </c>
      <c r="E7" s="188" t="s">
        <v>1524</v>
      </c>
      <c r="F7" s="190" t="s">
        <v>2401</v>
      </c>
      <c r="G7" s="188" t="s">
        <v>2443</v>
      </c>
      <c r="H7" s="194" t="s">
        <v>2444</v>
      </c>
      <c r="I7" s="195" t="s">
        <v>2445</v>
      </c>
      <c r="J7" s="187"/>
      <c r="K7" s="190" t="s">
        <v>2446</v>
      </c>
      <c r="L7" s="190" t="s">
        <v>2447</v>
      </c>
      <c r="M7" s="194" t="s">
        <v>2448</v>
      </c>
      <c r="N7" s="190" t="s">
        <v>2449</v>
      </c>
      <c r="O7" s="191" t="s">
        <v>2450</v>
      </c>
      <c r="P7" s="190" t="s">
        <v>1522</v>
      </c>
    </row>
    <row r="8" spans="2:16">
      <c r="B8" s="187"/>
      <c r="C8" s="189"/>
      <c r="D8" s="188"/>
      <c r="E8" s="189"/>
      <c r="F8" s="188"/>
      <c r="G8" s="189"/>
      <c r="H8" s="194"/>
      <c r="I8" s="75" t="s">
        <v>1</v>
      </c>
      <c r="J8" s="75" t="s">
        <v>1478</v>
      </c>
      <c r="K8" s="188"/>
      <c r="L8" s="188"/>
      <c r="M8" s="196"/>
      <c r="N8" s="188"/>
      <c r="O8" s="191"/>
      <c r="P8" s="188"/>
    </row>
    <row r="9" spans="2:16">
      <c r="B9" s="106" t="s">
        <v>1538</v>
      </c>
      <c r="C9" s="56" t="s">
        <v>1538</v>
      </c>
      <c r="D9" s="56" t="s">
        <v>1538</v>
      </c>
      <c r="E9" s="56" t="s">
        <v>1538</v>
      </c>
      <c r="F9" s="56" t="s">
        <v>1538</v>
      </c>
      <c r="G9" s="56" t="s">
        <v>1538</v>
      </c>
      <c r="H9" s="56" t="s">
        <v>1538</v>
      </c>
      <c r="I9" s="192" t="s">
        <v>1538</v>
      </c>
      <c r="J9" s="193"/>
      <c r="K9" s="56"/>
      <c r="L9" s="56" t="s">
        <v>1538</v>
      </c>
      <c r="M9" s="56" t="s">
        <v>1538</v>
      </c>
      <c r="N9" s="56" t="s">
        <v>1538</v>
      </c>
      <c r="O9" s="56" t="s">
        <v>1538</v>
      </c>
      <c r="P9" s="56" t="s">
        <v>1538</v>
      </c>
    </row>
    <row r="10" spans="2:16" ht="409.5">
      <c r="B10" s="121" t="s">
        <v>1497</v>
      </c>
      <c r="C10" s="122" t="s">
        <v>224</v>
      </c>
      <c r="D10" s="122" t="s">
        <v>2498</v>
      </c>
      <c r="E10" s="122" t="s">
        <v>2499</v>
      </c>
      <c r="F10" s="122">
        <v>1</v>
      </c>
      <c r="G10" s="122" t="s">
        <v>1505</v>
      </c>
      <c r="H10" s="122"/>
      <c r="I10" s="122">
        <v>44666</v>
      </c>
      <c r="J10" s="122">
        <v>45230</v>
      </c>
      <c r="K10" s="122">
        <v>1</v>
      </c>
      <c r="L10" s="122" t="s">
        <v>1515</v>
      </c>
      <c r="M10" s="122"/>
      <c r="N10" s="122" t="s">
        <v>2511</v>
      </c>
      <c r="O10" s="122" t="s">
        <v>2500</v>
      </c>
      <c r="P10" s="122" t="s">
        <v>1487</v>
      </c>
    </row>
    <row r="11" spans="2:16" ht="409.5">
      <c r="B11" s="121" t="s">
        <v>1494</v>
      </c>
      <c r="C11" s="122" t="s">
        <v>52</v>
      </c>
      <c r="D11" s="122" t="s">
        <v>2501</v>
      </c>
      <c r="E11" s="122" t="s">
        <v>2502</v>
      </c>
      <c r="F11" s="122">
        <v>1</v>
      </c>
      <c r="G11" s="122" t="s">
        <v>2374</v>
      </c>
      <c r="H11" s="122" t="s">
        <v>2503</v>
      </c>
      <c r="I11" s="122">
        <v>44727</v>
      </c>
      <c r="J11" s="122">
        <v>44926</v>
      </c>
      <c r="K11" s="122">
        <v>1</v>
      </c>
      <c r="L11" s="122" t="s">
        <v>2375</v>
      </c>
      <c r="M11" s="122" t="s">
        <v>2529</v>
      </c>
      <c r="N11" s="122" t="s">
        <v>2521</v>
      </c>
      <c r="O11" s="122" t="s">
        <v>2500</v>
      </c>
      <c r="P11" s="122" t="s">
        <v>1487</v>
      </c>
    </row>
    <row r="12" spans="2:16" ht="330">
      <c r="B12" s="121"/>
      <c r="C12" s="122"/>
      <c r="D12" s="122"/>
      <c r="E12" s="122"/>
      <c r="F12" s="122">
        <v>2</v>
      </c>
      <c r="G12" s="122" t="s">
        <v>1505</v>
      </c>
      <c r="H12" s="122"/>
      <c r="I12" s="122">
        <v>44926</v>
      </c>
      <c r="J12" s="122">
        <v>45291</v>
      </c>
      <c r="K12" s="122">
        <v>1</v>
      </c>
      <c r="L12" s="122" t="s">
        <v>1515</v>
      </c>
      <c r="M12" s="122"/>
      <c r="N12" s="122" t="s">
        <v>2522</v>
      </c>
      <c r="O12" s="122" t="s">
        <v>2500</v>
      </c>
      <c r="P12" s="122" t="s">
        <v>1487</v>
      </c>
    </row>
    <row r="13" spans="2:16" ht="15" customHeight="1">
      <c r="B13" s="121" t="s">
        <v>1495</v>
      </c>
      <c r="C13" s="122" t="s">
        <v>68</v>
      </c>
      <c r="D13" s="122" t="s">
        <v>2504</v>
      </c>
      <c r="E13" s="122" t="s">
        <v>2520</v>
      </c>
      <c r="F13" s="122">
        <v>1</v>
      </c>
      <c r="G13" s="122" t="s">
        <v>1505</v>
      </c>
      <c r="H13" s="122"/>
      <c r="I13" s="122">
        <v>44666</v>
      </c>
      <c r="J13" s="122">
        <v>45230</v>
      </c>
      <c r="K13" s="122">
        <v>1</v>
      </c>
      <c r="L13" s="122" t="s">
        <v>1510</v>
      </c>
      <c r="M13" s="122"/>
      <c r="N13" s="122" t="s">
        <v>2514</v>
      </c>
      <c r="O13" s="122" t="s">
        <v>2505</v>
      </c>
      <c r="P13" s="122" t="s">
        <v>1487</v>
      </c>
    </row>
    <row r="14" spans="2:16" ht="390">
      <c r="B14" s="121" t="s">
        <v>1494</v>
      </c>
      <c r="C14" s="122" t="s">
        <v>491</v>
      </c>
      <c r="D14" s="122" t="s">
        <v>2506</v>
      </c>
      <c r="E14" s="122" t="s">
        <v>2507</v>
      </c>
      <c r="F14" s="122">
        <v>1</v>
      </c>
      <c r="G14" s="122" t="s">
        <v>1505</v>
      </c>
      <c r="H14" s="122"/>
      <c r="I14" s="122">
        <v>44666</v>
      </c>
      <c r="J14" s="122">
        <v>45230</v>
      </c>
      <c r="K14" s="122">
        <v>1</v>
      </c>
      <c r="L14" s="122" t="s">
        <v>1515</v>
      </c>
      <c r="M14" s="122"/>
      <c r="N14" s="122" t="s">
        <v>2523</v>
      </c>
      <c r="O14" s="122" t="s">
        <v>2508</v>
      </c>
      <c r="P14" s="122"/>
    </row>
    <row r="15" spans="2:16">
      <c r="B15" s="121"/>
      <c r="C15" s="122"/>
      <c r="D15" s="122"/>
      <c r="E15" s="122"/>
      <c r="F15" s="123"/>
      <c r="G15" s="122"/>
      <c r="H15" s="122"/>
      <c r="I15" s="125"/>
      <c r="J15" s="125"/>
      <c r="K15" s="124"/>
      <c r="L15" s="121"/>
      <c r="M15" s="122"/>
      <c r="N15" s="122"/>
      <c r="O15" s="129"/>
      <c r="P15" s="128"/>
    </row>
    <row r="16" spans="2:16">
      <c r="B16" s="121"/>
      <c r="C16" s="122"/>
      <c r="D16" s="122"/>
      <c r="E16" s="122"/>
      <c r="F16" s="123"/>
      <c r="G16" s="122"/>
      <c r="H16" s="122"/>
      <c r="I16" s="125"/>
      <c r="J16" s="125"/>
      <c r="K16" s="124"/>
      <c r="L16" s="121"/>
      <c r="M16" s="122"/>
      <c r="N16" s="122"/>
      <c r="O16" s="129"/>
      <c r="P16" s="128"/>
    </row>
    <row r="17" spans="2:16">
      <c r="B17" s="121"/>
      <c r="C17" s="122"/>
      <c r="D17" s="122"/>
      <c r="E17" s="122"/>
      <c r="F17" s="123"/>
      <c r="G17" s="122"/>
      <c r="H17" s="122"/>
      <c r="I17" s="125"/>
      <c r="J17" s="125"/>
      <c r="K17" s="124"/>
      <c r="L17" s="121"/>
      <c r="M17" s="122"/>
      <c r="N17" s="122"/>
      <c r="O17" s="129"/>
      <c r="P17" s="128"/>
    </row>
    <row r="18" spans="2:16">
      <c r="B18" s="121"/>
      <c r="C18" s="122"/>
      <c r="D18" s="122"/>
      <c r="E18" s="122"/>
      <c r="F18" s="123"/>
      <c r="G18" s="122"/>
      <c r="H18" s="122"/>
      <c r="I18" s="125"/>
      <c r="J18" s="125"/>
      <c r="K18" s="124"/>
      <c r="L18" s="121"/>
      <c r="M18" s="122"/>
      <c r="N18" s="122"/>
      <c r="O18" s="129"/>
      <c r="P18" s="128"/>
    </row>
    <row r="19" spans="2:16">
      <c r="B19" s="121"/>
      <c r="C19" s="122"/>
      <c r="D19" s="122"/>
      <c r="E19" s="122"/>
      <c r="F19" s="123"/>
      <c r="G19" s="122"/>
      <c r="H19" s="122"/>
      <c r="I19" s="125"/>
      <c r="J19" s="125"/>
      <c r="K19" s="124"/>
      <c r="L19" s="121"/>
      <c r="M19" s="122"/>
      <c r="N19" s="122"/>
      <c r="O19" s="129"/>
      <c r="P19" s="128"/>
    </row>
    <row r="20" spans="2:16">
      <c r="B20" s="121"/>
      <c r="C20" s="122"/>
      <c r="D20" s="122"/>
      <c r="E20" s="122"/>
      <c r="F20" s="123"/>
      <c r="G20" s="122"/>
      <c r="H20" s="122"/>
      <c r="I20" s="125"/>
      <c r="J20" s="125"/>
      <c r="K20" s="124"/>
      <c r="L20" s="121"/>
      <c r="M20" s="122"/>
      <c r="N20" s="122"/>
      <c r="O20" s="129"/>
      <c r="P20" s="128"/>
    </row>
    <row r="21" spans="2:16">
      <c r="B21" s="121"/>
      <c r="C21" s="122"/>
      <c r="D21" s="122"/>
      <c r="E21" s="122"/>
      <c r="F21" s="123"/>
      <c r="G21" s="122"/>
      <c r="H21" s="122"/>
      <c r="I21" s="125"/>
      <c r="J21" s="125"/>
      <c r="K21" s="124"/>
      <c r="L21" s="121"/>
      <c r="M21" s="122"/>
      <c r="N21" s="122"/>
      <c r="O21" s="129"/>
      <c r="P21" s="128"/>
    </row>
    <row r="22" spans="2:16">
      <c r="B22" s="121"/>
      <c r="C22" s="122"/>
      <c r="D22" s="122"/>
      <c r="E22" s="122"/>
      <c r="F22" s="123"/>
      <c r="G22" s="122"/>
      <c r="H22" s="122"/>
      <c r="I22" s="125"/>
      <c r="J22" s="125"/>
      <c r="K22" s="124"/>
      <c r="L22" s="121"/>
      <c r="M22" s="122"/>
      <c r="N22" s="122"/>
      <c r="O22" s="129"/>
      <c r="P22" s="128"/>
    </row>
    <row r="23" spans="2:16">
      <c r="B23" s="121"/>
      <c r="C23" s="122"/>
      <c r="D23" s="122"/>
      <c r="E23" s="122"/>
      <c r="F23" s="123"/>
      <c r="G23" s="122"/>
      <c r="H23" s="122"/>
      <c r="I23" s="125"/>
      <c r="J23" s="125"/>
      <c r="K23" s="124"/>
      <c r="L23" s="121"/>
      <c r="M23" s="122"/>
      <c r="N23" s="122"/>
      <c r="O23" s="129"/>
      <c r="P23" s="128"/>
    </row>
    <row r="24" spans="2:16">
      <c r="B24" s="121"/>
      <c r="C24" s="122"/>
      <c r="D24" s="122"/>
      <c r="E24" s="122"/>
      <c r="F24" s="123"/>
      <c r="G24" s="122"/>
      <c r="H24" s="122"/>
      <c r="I24" s="125"/>
      <c r="J24" s="125"/>
      <c r="K24" s="124"/>
      <c r="L24" s="121"/>
      <c r="M24" s="122"/>
      <c r="N24" s="122"/>
      <c r="O24" s="129"/>
      <c r="P24" s="128"/>
    </row>
    <row r="25" spans="2:16">
      <c r="B25" s="121"/>
      <c r="C25" s="122"/>
      <c r="D25" s="122"/>
      <c r="E25" s="122"/>
      <c r="F25" s="123"/>
      <c r="G25" s="122"/>
      <c r="H25" s="122"/>
      <c r="I25" s="125"/>
      <c r="J25" s="125"/>
      <c r="K25" s="124"/>
      <c r="L25" s="121"/>
      <c r="M25" s="122"/>
      <c r="N25" s="122"/>
      <c r="O25" s="129"/>
      <c r="P25" s="128"/>
    </row>
    <row r="26" spans="2:16">
      <c r="B26" s="121"/>
      <c r="C26" s="122"/>
      <c r="D26" s="122"/>
      <c r="E26" s="122"/>
      <c r="F26" s="123"/>
      <c r="G26" s="122"/>
      <c r="H26" s="122"/>
      <c r="I26" s="125"/>
      <c r="J26" s="125"/>
      <c r="K26" s="124"/>
      <c r="L26" s="121"/>
      <c r="M26" s="122"/>
      <c r="N26" s="122"/>
      <c r="O26" s="129"/>
      <c r="P26" s="128"/>
    </row>
    <row r="27" spans="2:16">
      <c r="B27" s="121"/>
      <c r="C27" s="122"/>
      <c r="D27" s="122"/>
      <c r="E27" s="122"/>
      <c r="F27" s="123"/>
      <c r="G27" s="122"/>
      <c r="H27" s="122"/>
      <c r="I27" s="125"/>
      <c r="J27" s="125"/>
      <c r="K27" s="124"/>
      <c r="L27" s="121"/>
      <c r="M27" s="122"/>
      <c r="N27" s="122"/>
      <c r="O27" s="129"/>
      <c r="P27" s="128"/>
    </row>
    <row r="28" spans="2:16">
      <c r="B28" s="121"/>
      <c r="C28" s="122"/>
      <c r="D28" s="122"/>
      <c r="E28" s="122"/>
      <c r="F28" s="123"/>
      <c r="G28" s="122"/>
      <c r="H28" s="122"/>
      <c r="I28" s="125"/>
      <c r="J28" s="125"/>
      <c r="K28" s="124"/>
      <c r="L28" s="121"/>
      <c r="M28" s="122"/>
      <c r="N28" s="122"/>
      <c r="O28" s="129"/>
      <c r="P28" s="128"/>
    </row>
    <row r="29" spans="2:16">
      <c r="B29" s="121"/>
      <c r="C29" s="122"/>
      <c r="D29" s="122"/>
      <c r="E29" s="122"/>
      <c r="F29" s="123"/>
      <c r="G29" s="122"/>
      <c r="H29" s="122"/>
      <c r="I29" s="125"/>
      <c r="J29" s="125"/>
      <c r="K29" s="124"/>
      <c r="L29" s="121"/>
      <c r="M29" s="122"/>
      <c r="N29" s="122"/>
      <c r="O29" s="129"/>
      <c r="P29" s="128"/>
    </row>
    <row r="30" spans="2:16">
      <c r="B30" s="121"/>
      <c r="C30" s="122"/>
      <c r="D30" s="122"/>
      <c r="E30" s="122"/>
      <c r="F30" s="123"/>
      <c r="G30" s="122"/>
      <c r="H30" s="122"/>
      <c r="I30" s="125"/>
      <c r="J30" s="125"/>
      <c r="K30" s="124"/>
      <c r="L30" s="121"/>
      <c r="M30" s="122"/>
      <c r="N30" s="122"/>
      <c r="O30" s="129"/>
      <c r="P30" s="128"/>
    </row>
    <row r="31" spans="2:16">
      <c r="B31" s="121"/>
      <c r="C31" s="122"/>
      <c r="D31" s="122"/>
      <c r="E31" s="122"/>
      <c r="F31" s="123"/>
      <c r="G31" s="122"/>
      <c r="H31" s="122"/>
      <c r="I31" s="125"/>
      <c r="J31" s="125"/>
      <c r="K31" s="124"/>
      <c r="L31" s="121"/>
      <c r="M31" s="122"/>
      <c r="N31" s="122"/>
      <c r="O31" s="129"/>
      <c r="P31" s="128"/>
    </row>
    <row r="32" spans="2:16">
      <c r="B32" s="121"/>
      <c r="C32" s="122"/>
      <c r="D32" s="122"/>
      <c r="E32" s="122"/>
      <c r="F32" s="123"/>
      <c r="G32" s="122"/>
      <c r="H32" s="122"/>
      <c r="I32" s="125"/>
      <c r="J32" s="125"/>
      <c r="K32" s="124"/>
      <c r="L32" s="121"/>
      <c r="M32" s="122"/>
      <c r="N32" s="122"/>
      <c r="O32" s="129"/>
      <c r="P32" s="128"/>
    </row>
    <row r="33" spans="2:16">
      <c r="B33" s="121"/>
      <c r="C33" s="122"/>
      <c r="D33" s="122"/>
      <c r="E33" s="122"/>
      <c r="F33" s="123"/>
      <c r="G33" s="122"/>
      <c r="H33" s="122"/>
      <c r="I33" s="125"/>
      <c r="J33" s="125"/>
      <c r="K33" s="124"/>
      <c r="L33" s="121"/>
      <c r="M33" s="122"/>
      <c r="N33" s="122"/>
      <c r="O33" s="129"/>
      <c r="P33" s="128"/>
    </row>
    <row r="34" spans="2:16">
      <c r="B34" s="121"/>
      <c r="C34" s="122"/>
      <c r="D34" s="122"/>
      <c r="E34" s="122"/>
      <c r="F34" s="123"/>
      <c r="G34" s="122"/>
      <c r="H34" s="122"/>
      <c r="I34" s="125"/>
      <c r="J34" s="125"/>
      <c r="K34" s="124"/>
      <c r="L34" s="121"/>
      <c r="M34" s="122"/>
      <c r="N34" s="122"/>
      <c r="O34" s="129"/>
      <c r="P34" s="128"/>
    </row>
    <row r="35" spans="2:16">
      <c r="B35" s="121"/>
      <c r="C35" s="122"/>
      <c r="D35" s="122"/>
      <c r="E35" s="122"/>
      <c r="F35" s="123"/>
      <c r="G35" s="122"/>
      <c r="H35" s="122"/>
      <c r="I35" s="125"/>
      <c r="J35" s="125"/>
      <c r="K35" s="124"/>
      <c r="L35" s="121"/>
      <c r="M35" s="122"/>
      <c r="N35" s="122"/>
      <c r="O35" s="129"/>
      <c r="P35" s="128"/>
    </row>
    <row r="36" spans="2:16">
      <c r="B36" s="121"/>
      <c r="C36" s="122"/>
      <c r="D36" s="122"/>
      <c r="E36" s="122"/>
      <c r="F36" s="123"/>
      <c r="G36" s="122"/>
      <c r="H36" s="122"/>
      <c r="I36" s="125"/>
      <c r="J36" s="125"/>
      <c r="K36" s="124"/>
      <c r="L36" s="121"/>
      <c r="M36" s="122"/>
      <c r="N36" s="122"/>
      <c r="O36" s="129"/>
      <c r="P36" s="128"/>
    </row>
    <row r="37" spans="2:16">
      <c r="B37" s="121"/>
      <c r="C37" s="122"/>
      <c r="D37" s="122"/>
      <c r="E37" s="122"/>
      <c r="F37" s="123"/>
      <c r="G37" s="122"/>
      <c r="H37" s="122"/>
      <c r="I37" s="125"/>
      <c r="J37" s="125"/>
      <c r="K37" s="124"/>
      <c r="L37" s="121"/>
      <c r="M37" s="122"/>
      <c r="N37" s="122"/>
      <c r="O37" s="129"/>
      <c r="P37" s="128"/>
    </row>
    <row r="38" spans="2:16">
      <c r="B38" s="121"/>
      <c r="C38" s="122"/>
      <c r="D38" s="122"/>
      <c r="E38" s="122"/>
      <c r="F38" s="123"/>
      <c r="G38" s="122"/>
      <c r="H38" s="122"/>
      <c r="I38" s="125"/>
      <c r="J38" s="125"/>
      <c r="K38" s="124"/>
      <c r="L38" s="121"/>
      <c r="M38" s="122"/>
      <c r="N38" s="122"/>
      <c r="O38" s="129"/>
      <c r="P38" s="128"/>
    </row>
    <row r="39" spans="2:16">
      <c r="B39" s="121"/>
      <c r="C39" s="122"/>
      <c r="D39" s="122"/>
      <c r="E39" s="122"/>
      <c r="F39" s="123"/>
      <c r="G39" s="122"/>
      <c r="H39" s="122"/>
      <c r="I39" s="125"/>
      <c r="J39" s="125"/>
      <c r="K39" s="124"/>
      <c r="L39" s="121"/>
      <c r="M39" s="122"/>
      <c r="N39" s="122"/>
      <c r="O39" s="129"/>
      <c r="P39" s="128"/>
    </row>
    <row r="40" spans="2:16">
      <c r="B40" s="126"/>
      <c r="C40" s="126"/>
      <c r="D40" s="126"/>
      <c r="E40" s="126"/>
      <c r="F40" s="126"/>
      <c r="G40" s="126"/>
      <c r="H40" s="126"/>
      <c r="I40" s="126"/>
      <c r="J40" s="126"/>
      <c r="K40" s="126"/>
      <c r="L40" s="126"/>
      <c r="M40" s="126"/>
      <c r="N40" s="126"/>
      <c r="O40" s="126"/>
      <c r="P40" s="126"/>
    </row>
    <row r="41" spans="2:16">
      <c r="B41" s="126"/>
      <c r="C41" s="126"/>
      <c r="D41" s="126"/>
      <c r="E41" s="126"/>
      <c r="F41" s="126"/>
      <c r="G41" s="126"/>
      <c r="H41" s="126"/>
      <c r="I41" s="126"/>
      <c r="J41" s="126"/>
      <c r="K41" s="126"/>
      <c r="L41" s="126"/>
      <c r="M41" s="126"/>
      <c r="N41" s="126"/>
      <c r="O41" s="126"/>
      <c r="P41" s="126"/>
    </row>
    <row r="42" spans="2:16">
      <c r="B42" s="127"/>
      <c r="C42" s="127"/>
      <c r="D42" s="127"/>
      <c r="E42" s="127"/>
      <c r="F42" s="127"/>
      <c r="G42" s="127"/>
      <c r="H42" s="127"/>
      <c r="I42" s="127"/>
      <c r="J42" s="127"/>
      <c r="K42" s="127"/>
      <c r="L42" s="127"/>
      <c r="M42" s="127"/>
      <c r="N42" s="127"/>
      <c r="O42" s="127"/>
      <c r="P42" s="127"/>
    </row>
    <row r="43" spans="2:16">
      <c r="B43" s="127"/>
      <c r="C43" s="127"/>
      <c r="D43" s="127"/>
      <c r="E43" s="127"/>
      <c r="F43" s="127"/>
      <c r="G43" s="127"/>
      <c r="H43" s="127"/>
      <c r="I43" s="127"/>
      <c r="J43" s="127"/>
      <c r="K43" s="127"/>
      <c r="L43" s="127"/>
      <c r="M43" s="127"/>
      <c r="N43" s="127"/>
      <c r="O43" s="127"/>
      <c r="P43" s="127"/>
    </row>
    <row r="44" spans="2:16">
      <c r="B44" s="127"/>
      <c r="C44" s="127"/>
      <c r="D44" s="127"/>
      <c r="E44" s="127"/>
      <c r="F44" s="127"/>
      <c r="G44" s="127"/>
      <c r="H44" s="127"/>
      <c r="I44" s="127"/>
      <c r="J44" s="127"/>
      <c r="K44" s="127"/>
      <c r="L44" s="127"/>
      <c r="M44" s="127"/>
      <c r="N44" s="127"/>
      <c r="O44" s="127"/>
      <c r="P44" s="127"/>
    </row>
    <row r="45" spans="2:16">
      <c r="B45" s="127"/>
      <c r="C45" s="127"/>
      <c r="D45" s="127"/>
      <c r="E45" s="127"/>
      <c r="F45" s="127"/>
      <c r="G45" s="127"/>
      <c r="H45" s="127"/>
      <c r="I45" s="127"/>
      <c r="J45" s="127"/>
      <c r="K45" s="127"/>
      <c r="L45" s="127"/>
      <c r="M45" s="127"/>
      <c r="N45" s="127"/>
      <c r="O45" s="127"/>
      <c r="P45" s="127"/>
    </row>
    <row r="46" spans="2:16">
      <c r="B46" s="127"/>
      <c r="C46" s="127"/>
      <c r="D46" s="127"/>
      <c r="E46" s="127"/>
      <c r="F46" s="127"/>
      <c r="G46" s="127"/>
      <c r="H46" s="127"/>
      <c r="I46" s="127"/>
      <c r="J46" s="127"/>
      <c r="K46" s="127"/>
      <c r="L46" s="127"/>
      <c r="M46" s="127"/>
      <c r="N46" s="127"/>
      <c r="O46" s="127"/>
      <c r="P46" s="127"/>
    </row>
    <row r="47" spans="2:16">
      <c r="B47" s="127"/>
      <c r="C47" s="127"/>
      <c r="D47" s="127"/>
      <c r="E47" s="127"/>
      <c r="F47" s="127"/>
      <c r="G47" s="127"/>
      <c r="H47" s="127"/>
      <c r="I47" s="127"/>
      <c r="J47" s="127"/>
      <c r="K47" s="127"/>
      <c r="L47" s="127"/>
      <c r="M47" s="127"/>
      <c r="N47" s="127"/>
      <c r="O47" s="127"/>
      <c r="P47" s="127"/>
    </row>
    <row r="48" spans="2:16">
      <c r="B48" s="127"/>
      <c r="C48" s="127"/>
      <c r="D48" s="127"/>
      <c r="E48" s="127"/>
      <c r="F48" s="127"/>
      <c r="G48" s="127"/>
      <c r="H48" s="127"/>
      <c r="I48" s="127"/>
      <c r="J48" s="127"/>
      <c r="K48" s="127"/>
      <c r="L48" s="127"/>
      <c r="M48" s="127"/>
      <c r="N48" s="127"/>
      <c r="O48" s="127"/>
      <c r="P48" s="127"/>
    </row>
    <row r="49" spans="2:16">
      <c r="B49" s="127"/>
      <c r="C49" s="127"/>
      <c r="D49" s="127"/>
      <c r="E49" s="127"/>
      <c r="F49" s="127"/>
      <c r="G49" s="127"/>
      <c r="H49" s="127"/>
      <c r="I49" s="127"/>
      <c r="J49" s="127"/>
      <c r="K49" s="127"/>
      <c r="L49" s="127"/>
      <c r="M49" s="127"/>
      <c r="N49" s="127"/>
      <c r="O49" s="127"/>
      <c r="P49" s="127"/>
    </row>
    <row r="50" spans="2:16">
      <c r="B50" s="127"/>
      <c r="C50" s="127"/>
      <c r="D50" s="127"/>
      <c r="E50" s="127"/>
      <c r="F50" s="127"/>
      <c r="G50" s="127"/>
      <c r="H50" s="127"/>
      <c r="I50" s="127"/>
      <c r="J50" s="127"/>
      <c r="K50" s="127"/>
      <c r="L50" s="127"/>
      <c r="M50" s="127"/>
      <c r="N50" s="127"/>
      <c r="O50" s="127"/>
      <c r="P50" s="127"/>
    </row>
    <row r="51" spans="2:16">
      <c r="B51" s="127"/>
      <c r="C51" s="127"/>
      <c r="D51" s="127"/>
      <c r="E51" s="127"/>
      <c r="F51" s="127"/>
      <c r="G51" s="127"/>
      <c r="H51" s="127"/>
      <c r="I51" s="127"/>
      <c r="J51" s="127"/>
      <c r="K51" s="127"/>
      <c r="L51" s="127"/>
      <c r="M51" s="127"/>
      <c r="N51" s="127"/>
      <c r="O51" s="127"/>
      <c r="P51" s="127"/>
    </row>
    <row r="52" spans="2:16">
      <c r="B52" s="127"/>
      <c r="C52" s="127"/>
      <c r="D52" s="127"/>
      <c r="E52" s="127"/>
      <c r="F52" s="127"/>
      <c r="G52" s="127"/>
      <c r="H52" s="127"/>
      <c r="I52" s="127"/>
      <c r="J52" s="127"/>
      <c r="K52" s="127"/>
      <c r="L52" s="127"/>
      <c r="M52" s="127"/>
      <c r="N52" s="127"/>
      <c r="O52" s="127"/>
      <c r="P52" s="127"/>
    </row>
    <row r="53" spans="2:16">
      <c r="B53" s="127"/>
      <c r="C53" s="127"/>
      <c r="D53" s="127"/>
      <c r="E53" s="127"/>
      <c r="F53" s="127"/>
      <c r="G53" s="127"/>
      <c r="H53" s="127"/>
      <c r="I53" s="127"/>
      <c r="J53" s="127"/>
      <c r="K53" s="127"/>
      <c r="L53" s="127"/>
      <c r="M53" s="127"/>
      <c r="N53" s="127"/>
      <c r="O53" s="127"/>
      <c r="P53" s="127"/>
    </row>
  </sheetData>
  <mergeCells count="16">
    <mergeCell ref="F7:F8"/>
    <mergeCell ref="N7:N8"/>
    <mergeCell ref="O7:O8"/>
    <mergeCell ref="P7:P8"/>
    <mergeCell ref="I9:J9"/>
    <mergeCell ref="G7:G8"/>
    <mergeCell ref="H7:H8"/>
    <mergeCell ref="I7:J7"/>
    <mergeCell ref="K7:K8"/>
    <mergeCell ref="L7:L8"/>
    <mergeCell ref="M7:M8"/>
    <mergeCell ref="B4:D4"/>
    <mergeCell ref="B7:B8"/>
    <mergeCell ref="C7:C8"/>
    <mergeCell ref="D7:D8"/>
    <mergeCell ref="E7:E8"/>
  </mergeCells>
  <dataValidations xWindow="318" yWindow="442" count="15">
    <dataValidation type="custom" allowBlank="1" showInputMessage="1" showErrorMessage="1" prompt="Si marco otra medida, escríbala" sqref="H10:H39">
      <formula1>G10="Otra (escríbala en la siguiente columna)"</formula1>
    </dataValidation>
    <dataValidation allowBlank="1" showInputMessage="1" showErrorMessage="1" prompt="Si seleccionó &quot;otro&quot; en el mecanismo, descríbalo en el campo." sqref="M7:M8"/>
    <dataValidation allowBlank="1" showInputMessage="1" showErrorMessage="1" prompt="Enumere los mecanismos para cada medida._x000a_Si requiere varios mecanismos para una misma medida, diligencie varias filas. " sqref="K7:K8"/>
    <dataValidation allowBlank="1" showInputMessage="1" showErrorMessage="1" prompt="Si seleccionó &quot;otra&quot; en la medida, descríbala en el campo." sqref="H7:H8"/>
    <dataValidation allowBlank="1" showInputMessage="1" showErrorMessage="1" prompt="Enumere la medida a tomar para cada subcausa._x000a_Si la medida se repite para la misma subcausa, por tener varios mecanismos, el número de la medida debe ser el mismo." sqref="F7:F8"/>
    <dataValidation allowBlank="1" showInputMessage="1" showErrorMessage="1" prompt="Describa brevemente el sustento del insumo y causa seleccionados." sqref="D7:D8"/>
    <dataValidation allowBlank="1" showInputMessage="1" showErrorMessage="1" prompt="Seleccione la causa eKOGUI del listado desplegable" sqref="C7:C8"/>
    <dataValidation type="custom" allowBlank="1" showInputMessage="1" showErrorMessage="1" prompt="Si marco otro mecanismo, escríbalo" sqref="M10:M39">
      <formula1>L10="Otro (escríbala en la siguiente columna)"</formula1>
    </dataValidation>
    <dataValidation allowBlank="1" showInputMessage="1" showErrorMessage="1" error="Debe seleccionar una causa del listado de e-kogi" prompt="Describa brevemente el sustento del insumo y causa seleccionados." sqref="D10:D39"/>
    <dataValidation allowBlank="1" showInputMessage="1" showErrorMessage="1" prompt="Explicación de la forma como se cumplirá el mecanismo " sqref="N7:N8"/>
    <dataValidation allowBlank="1" showInputMessage="1" showErrorMessage="1" prompt="¿Cómo cumplo la medida definida?_x000a_Seleccione el mecanismo de la lista desplegable." sqref="L7:L8"/>
    <dataValidation allowBlank="1" showInputMessage="1" showErrorMessage="1" prompt="¿Qué debe hacerse para prevenir la subcausa? _x000a_Seleccione la medida del listado desplegable._x000a_Si requiere más de una medida por subcausa, diligencie varias filas." sqref="G7:G8"/>
    <dataValidation allowBlank="1" showInputMessage="1" showErrorMessage="1" prompt="Texto libre" sqref="E10:E39"/>
    <dataValidation allowBlank="1" showInputMessage="1" showErrorMessage="1" prompt="         Identifique la falencia o falla" sqref="E7:E8"/>
    <dataValidation allowBlank="1" showInputMessage="1" showErrorMessage="1" prompt="Seleccione el insumo del listado desplegable en cada celda" sqref="B7:B8"/>
  </dataValidations>
  <hyperlinks>
    <hyperlink ref="B9" location="INSUMOS!A1" display="Ayuda"/>
    <hyperlink ref="C9" location="'CAUSA e-KOGUI'!A1" display="Ayuda"/>
    <hyperlink ref="D9" location="SUSTENTO!A1" display="Ayuda"/>
    <hyperlink ref="E9" location="SUBCAUSA!A1" display="Ayuda"/>
    <hyperlink ref="F9" location="N°MEDIDA!A1" display="Ayuda"/>
    <hyperlink ref="G9" location="MEDIDA!A1" display="Ayuda"/>
    <hyperlink ref="H9" location="'OTRA MEDIDA'!A1" display="Ayuda"/>
    <hyperlink ref="L9" location="MECANISMO!A1" display="Ayuda"/>
    <hyperlink ref="M9" location="'OTRO MECANISMO'!A1" display="Ayuda"/>
    <hyperlink ref="N9" location="'EJECUCIÓN DEL MECANISMO'!A1" display="Ayuda"/>
    <hyperlink ref="I9" location="'PERIODO DE IMPLEMENTACIÓN'!A1" display="Ayuda"/>
    <hyperlink ref="O9" location="'ÁREA RESPONSABLE'!A1" display="Ayuda"/>
    <hyperlink ref="P9" location="DIVULGACIÓN!A1" display="Ayuda"/>
    <hyperlink ref="I9:J9" location="'PERÍODO IMPLEMENTACIÓN'!A1" display="Ayuda"/>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18" yWindow="442" count="13">
        <x14:dataValidation type="list" allowBlank="1" showInputMessage="1" showErrorMessage="1">
          <x14:formula1>
            <xm:f>LISTAS!$J$2:$J$9</xm:f>
          </x14:formula1>
          <xm:sqref>B10:B39</xm:sqref>
        </x14:dataValidation>
        <x14:dataValidation type="list" allowBlank="1" showInputMessage="1" showErrorMessage="1" prompt="¿Como realizará la divulagacion de la PPDA la interior de la entidad? ">
          <x14:formula1>
            <xm:f>LISTAS!$K$2:$K$7</xm:f>
          </x14:formula1>
          <xm:sqref>P10</xm:sqref>
        </x14:dataValidation>
        <x14:dataValidation type="list" allowBlank="1" showInputMessage="1" showErrorMessage="1" prompt="Seleccione el mecanismo">
          <x14:formula1>
            <xm:f>LISTAS!$F$2:$F$8</xm:f>
          </x14:formula1>
          <xm:sqref>L10:L39</xm:sqref>
        </x14:dataValidation>
        <x14:dataValidation type="list" allowBlank="1" showInputMessage="1" showErrorMessage="1" prompt="¿Como realizará la divulagacion de la PPDA la interior de la entidad? ">
          <x14:formula1>
            <xm:f>LISTAS!$K$2:$K$3</xm:f>
          </x14:formula1>
          <xm:sqref>P11:P39</xm:sqref>
        </x14:dataValidation>
        <x14:dataValidation type="list" showInputMessage="1" showErrorMessage="1" prompt="Seleccione la medida">
          <x14:formula1>
            <xm:f>LISTAS!$E$2:$E$8</xm:f>
          </x14:formula1>
          <xm:sqref>G10:G39</xm:sqref>
        </x14:dataValidation>
        <x14:dataValidation type="list" allowBlank="1" showInputMessage="1" showErrorMessage="1" error="Seleccione un número" prompt="Enumere la medida a tomar para cada subcausa.">
          <x14:formula1>
            <xm:f>LISTAS!$D$2:$D$11</xm:f>
          </x14:formula1>
          <xm:sqref>F10:F39</xm:sqref>
        </x14:dataValidation>
        <x14:dataValidation type="list" allowBlank="1" showInputMessage="1" showErrorMessage="1" error="Debe seleccionar una causa del listado de e-kogi" prompt="Seleccione la causa ">
          <x14:formula1>
            <xm:f>CAUSAS!$B$3:$B$695</xm:f>
          </x14:formula1>
          <xm:sqref>C10:C39</xm:sqref>
        </x14:dataValidation>
        <x14:dataValidation type="list" allowBlank="1" showInputMessage="1" showErrorMessage="1" error="Seleccione un número" prompt="Enumere los mecanismos a tomar ">
          <x14:formula1>
            <xm:f>LISTAS!$D$2:$D$11</xm:f>
          </x14:formula1>
          <xm:sqref>K10:K39</xm:sqref>
        </x14:dataValidation>
        <x14:dataValidation type="date" allowBlank="1" showInputMessage="1" showErrorMessage="1" error="El formato para definir la fecha es Día - Mes- Año" prompt="Día / Mes / Año">
          <x14:formula1>
            <xm:f>LISTAS!F8</xm:f>
          </x14:formula1>
          <x14:formula2>
            <xm:f>LISTAS!F9</xm:f>
          </x14:formula2>
          <xm:sqref>I38:J39</xm:sqref>
        </x14:dataValidation>
        <x14:dataValidation type="date" allowBlank="1" showInputMessage="1" showErrorMessage="1" error="El formato para definir la fecha es Día - Mes- Año" prompt="Día / Mes / Año">
          <x14:formula1>
            <xm:f>LISTAS!F5</xm:f>
          </x14:formula1>
          <x14:formula2>
            <xm:f>LISTAS!F6</xm:f>
          </x14:formula2>
          <xm:sqref>I34:J37</xm:sqref>
        </x14:dataValidation>
        <x14:dataValidation type="date" allowBlank="1" showInputMessage="1" showErrorMessage="1" error="El formato para definir la fecha es Día - Mes- Año" prompt="Día / Mes / Año">
          <x14:formula1>
            <xm:f>LISTAS!F5</xm:f>
          </x14:formula1>
          <x14:formula2>
            <xm:f>LISTAS!F6</xm:f>
          </x14:formula2>
          <xm:sqref>I30:J33</xm:sqref>
        </x14:dataValidation>
        <x14:dataValidation type="date" allowBlank="1" showInputMessage="1" showErrorMessage="1" error="El formato para definir la fecha es Día - Mes- Año" prompt="Día / Mes / Año">
          <x14:formula1>
            <xm:f>LISTAS!F1048575</xm:f>
          </x14:formula1>
          <x14:formula2>
            <xm:f>LISTAS!F1048576</xm:f>
          </x14:formula2>
          <xm:sqref>I10:J28</xm:sqref>
        </x14:dataValidation>
        <x14:dataValidation type="date" allowBlank="1" showInputMessage="1" showErrorMessage="1" error="El formato para definir la fecha es Día - Mes- Año" prompt="Día / Mes / Año">
          <x14:formula1>
            <xm:f>LISTAS!F8</xm:f>
          </x14:formula1>
          <x14:formula2>
            <xm:f>LISTAS!F9</xm:f>
          </x14:formula2>
          <xm:sqref>I29:J29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3:J20"/>
  <sheetViews>
    <sheetView showGridLines="0" showRowColHeaders="0" zoomScaleNormal="100" workbookViewId="0"/>
  </sheetViews>
  <sheetFormatPr baseColWidth="10" defaultRowHeight="15"/>
  <cols>
    <col min="1" max="1" width="5.7109375" customWidth="1"/>
  </cols>
  <sheetData>
    <row r="3" spans="2:10" ht="24">
      <c r="B3" s="169" t="s">
        <v>2391</v>
      </c>
      <c r="C3" s="169"/>
      <c r="D3" s="169"/>
      <c r="E3" s="169"/>
      <c r="F3" s="169"/>
      <c r="G3" s="170"/>
      <c r="H3" s="170"/>
      <c r="I3" s="170"/>
      <c r="J3" s="170"/>
    </row>
    <row r="5" spans="2:10" ht="24.75" customHeight="1">
      <c r="B5" s="39" t="s">
        <v>2410</v>
      </c>
    </row>
    <row r="6" spans="2:10">
      <c r="B6" s="39"/>
    </row>
    <row r="7" spans="2:10">
      <c r="B7" s="197" t="s">
        <v>2411</v>
      </c>
      <c r="C7" s="198"/>
      <c r="D7" s="198"/>
      <c r="E7" s="198"/>
      <c r="F7" s="198"/>
      <c r="G7" s="198"/>
      <c r="H7" s="198"/>
      <c r="I7" s="198"/>
      <c r="J7" s="198"/>
    </row>
    <row r="8" spans="2:10">
      <c r="B8" s="198"/>
      <c r="C8" s="198"/>
      <c r="D8" s="198"/>
      <c r="E8" s="198"/>
      <c r="F8" s="198"/>
      <c r="G8" s="198"/>
      <c r="H8" s="198"/>
      <c r="I8" s="198"/>
      <c r="J8" s="198"/>
    </row>
    <row r="20" spans="2:3">
      <c r="B20" s="79"/>
      <c r="C20" s="79"/>
    </row>
  </sheetData>
  <sheetProtection algorithmName="SHA-512" hashValue="pzkuNUO+U1d7Lqxjl/QiT2fDh+qlGKnGvKQLHkTDrKXmAVl9j5kB6gONEhblJq9HiwwJ9F3wx348rR66y4N13w==" saltValue="EfOIT2o9SHRWaU+ndq8rlg==" spinCount="100000" sheet="1" objects="1" scenarios="1"/>
  <mergeCells count="2">
    <mergeCell ref="B3:J3"/>
    <mergeCell ref="B7:J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marina-giron</cp:lastModifiedBy>
  <cp:lastPrinted>2019-10-22T16:06:09Z</cp:lastPrinted>
  <dcterms:created xsi:type="dcterms:W3CDTF">2019-04-08T20:16:01Z</dcterms:created>
  <dcterms:modified xsi:type="dcterms:W3CDTF">2022-03-17T20:28:58Z</dcterms:modified>
</cp:coreProperties>
</file>